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240" yWindow="120" windowWidth="11385" windowHeight="5520"/>
  </bookViews>
  <sheets>
    <sheet name="Огнезащита. Компоненты" sheetId="2" r:id="rId1"/>
    <sheet name="Огнезащита. Системы" sheetId="6" r:id="rId2"/>
  </sheets>
  <definedNames>
    <definedName name="_xlnm.Print_Area" localSheetId="0">'Огнезащита. Компоненты'!$B$1:$N$47</definedName>
    <definedName name="_xlnm.Print_Area" localSheetId="1">'Огнезащита. Системы'!$B$1:$M$43</definedName>
  </definedNames>
  <calcPr calcId="145621"/>
</workbook>
</file>

<file path=xl/calcChain.xml><?xml version="1.0" encoding="utf-8"?>
<calcChain xmlns="http://schemas.openxmlformats.org/spreadsheetml/2006/main">
  <c r="L13" i="6" l="1"/>
  <c r="L14" i="6"/>
  <c r="L15" i="6"/>
  <c r="L16" i="6"/>
  <c r="L17" i="6"/>
  <c r="L18" i="6"/>
  <c r="L19" i="6"/>
  <c r="L20" i="6"/>
  <c r="M19" i="2"/>
  <c r="M18" i="2"/>
  <c r="M17" i="2"/>
  <c r="M16" i="2"/>
  <c r="M15" i="2"/>
  <c r="M14" i="2"/>
  <c r="J25" i="2"/>
  <c r="I30" i="2" s="1"/>
  <c r="L40" i="6"/>
  <c r="L39" i="6"/>
  <c r="L38" i="6"/>
  <c r="L37" i="6"/>
  <c r="L36" i="6"/>
  <c r="L35" i="6"/>
  <c r="M30" i="2" l="1"/>
  <c r="K30" i="2"/>
  <c r="I27" i="2"/>
  <c r="I29" i="2"/>
  <c r="I25" i="2"/>
  <c r="I26" i="2"/>
  <c r="I28" i="2"/>
  <c r="M26" i="2" l="1"/>
  <c r="K26" i="2"/>
  <c r="M29" i="2"/>
  <c r="K29" i="2"/>
  <c r="L30" i="2"/>
  <c r="M28" i="2"/>
  <c r="K28" i="2"/>
  <c r="M25" i="2"/>
  <c r="K25" i="2"/>
  <c r="M27" i="2"/>
  <c r="K27" i="2"/>
  <c r="N30" i="2"/>
  <c r="N27" i="2" l="1"/>
  <c r="N25" i="2"/>
  <c r="N28" i="2"/>
  <c r="N29" i="2"/>
  <c r="N26" i="2"/>
  <c r="L27" i="2"/>
  <c r="L25" i="2"/>
  <c r="L28" i="2"/>
  <c r="L29" i="2"/>
  <c r="L26" i="2"/>
</calcChain>
</file>

<file path=xl/sharedStrings.xml><?xml version="1.0" encoding="utf-8"?>
<sst xmlns="http://schemas.openxmlformats.org/spreadsheetml/2006/main" count="136" uniqueCount="108">
  <si>
    <t>Компоненты огнезащитных систем</t>
  </si>
  <si>
    <t>Условное обозначение</t>
  </si>
  <si>
    <t>Кол-во в упаковке, м2</t>
  </si>
  <si>
    <t>Упаковка</t>
  </si>
  <si>
    <t>* Размер, мм</t>
  </si>
  <si>
    <t>Материал базальтовый огнезащитный рулонный ТУ 5769-003-48588528-00 с изм. 1, 2, 3, 4</t>
  </si>
  <si>
    <r>
      <t>МБОР-5Ф</t>
    </r>
    <r>
      <rPr>
        <sz val="9"/>
        <rFont val="Arial Cyr"/>
        <family val="2"/>
        <charset val="204"/>
      </rPr>
      <t xml:space="preserve"> (фольгированный)</t>
    </r>
  </si>
  <si>
    <r>
      <t>МБОР-8Ф</t>
    </r>
    <r>
      <rPr>
        <sz val="9"/>
        <rFont val="Arial Cyr"/>
        <family val="2"/>
        <charset val="204"/>
      </rPr>
      <t xml:space="preserve"> (фольгированный)</t>
    </r>
  </si>
  <si>
    <r>
      <t xml:space="preserve">МБОР-10 </t>
    </r>
    <r>
      <rPr>
        <sz val="9"/>
        <rFont val="Arial Cyr"/>
        <family val="2"/>
        <charset val="204"/>
      </rPr>
      <t>(без обкладки)</t>
    </r>
  </si>
  <si>
    <r>
      <t>МБОР-10Ф</t>
    </r>
    <r>
      <rPr>
        <sz val="9"/>
        <rFont val="Arial Cyr"/>
        <family val="2"/>
        <charset val="204"/>
      </rPr>
      <t xml:space="preserve"> (фольгированный)</t>
    </r>
  </si>
  <si>
    <r>
      <t>МБОР-13Ф</t>
    </r>
    <r>
      <rPr>
        <sz val="9"/>
        <rFont val="Arial Cyr"/>
        <family val="2"/>
        <charset val="204"/>
      </rPr>
      <t xml:space="preserve"> (фольгированный)</t>
    </r>
  </si>
  <si>
    <r>
      <t>МБОР-16Ф</t>
    </r>
    <r>
      <rPr>
        <sz val="9"/>
        <rFont val="Arial Cyr"/>
        <family val="2"/>
        <charset val="204"/>
      </rPr>
      <t xml:space="preserve"> (фольгированный)</t>
    </r>
  </si>
  <si>
    <t>30000х1500х5</t>
  </si>
  <si>
    <t>20000х1500х8</t>
  </si>
  <si>
    <t>10000х1500х13</t>
  </si>
  <si>
    <t>10000х1500х16</t>
  </si>
  <si>
    <t>110-130</t>
  </si>
  <si>
    <r>
      <t xml:space="preserve">рулон   
</t>
    </r>
    <r>
      <rPr>
        <sz val="10"/>
        <rFont val="Arial"/>
        <family val="2"/>
        <charset val="204"/>
      </rPr>
      <t>Ø</t>
    </r>
    <r>
      <rPr>
        <sz val="10"/>
        <rFont val="Arial Cyr"/>
        <charset val="204"/>
      </rPr>
      <t xml:space="preserve"> 400-450  х   1580 мм, вес
24-26 кг
</t>
    </r>
  </si>
  <si>
    <t>Плита минераловатная огнезащитная теплоизоляционная ТУ 5762-011-0862-1635-2009</t>
  </si>
  <si>
    <t>Кол-во в упаковке</t>
  </si>
  <si>
    <t>м2</t>
  </si>
  <si>
    <t>м3</t>
  </si>
  <si>
    <t>Отпускная цена (в т. ч. НДС)</t>
  </si>
  <si>
    <t>Плита без покрытия</t>
  </si>
  <si>
    <t>Плита на фольге с одной стороны</t>
  </si>
  <si>
    <t>руб/м2</t>
  </si>
  <si>
    <t>руб/м3</t>
  </si>
  <si>
    <t>EURO-ЛИТ</t>
  </si>
  <si>
    <t>1000х600х30</t>
  </si>
  <si>
    <t>1000х600х40</t>
  </si>
  <si>
    <t>1000х600х50</t>
  </si>
  <si>
    <t>1000х600х60</t>
  </si>
  <si>
    <t>1000х600х80</t>
  </si>
  <si>
    <t>1200х1000х30</t>
  </si>
  <si>
    <t>140-160</t>
  </si>
  <si>
    <t>8 шт.</t>
  </si>
  <si>
    <t>5 шт.</t>
  </si>
  <si>
    <t>4 шт.</t>
  </si>
  <si>
    <t>3 шт.</t>
  </si>
  <si>
    <t>* Допускаются другие размеры по согласованию с заказчиком</t>
  </si>
  <si>
    <t>Клеящие смеси, вспомогательные материалы и крепежные элементы</t>
  </si>
  <si>
    <t>Наименование</t>
  </si>
  <si>
    <t>Ролик 70х50 000 мм.                   Расход 1,5 - 2,5 м на 1 м2 защищаемой поверхности</t>
  </si>
  <si>
    <t>Картонная коробка 50 шт.</t>
  </si>
  <si>
    <t>Картонная коробка 100 / 250 шт.</t>
  </si>
  <si>
    <t>Системы конструктивной огнезащиты металлоконструкций</t>
  </si>
  <si>
    <t>Наименование системы</t>
  </si>
  <si>
    <t>Приведенная толщина металла (ПТМ), мм</t>
  </si>
  <si>
    <t>Предел огнестой - кости,          R мин.</t>
  </si>
  <si>
    <t>МБОР-8Ф, м2</t>
  </si>
  <si>
    <t>МБОР-10, м2</t>
  </si>
  <si>
    <t>МБОР-10Ф, м2</t>
  </si>
  <si>
    <t>МБОР-13Ф, м2</t>
  </si>
  <si>
    <t>МБОР-16Ф, м2</t>
  </si>
  <si>
    <t>Состав "Плазас", кг</t>
  </si>
  <si>
    <t>Материалы и их расход на один квадратный метр защищаемой поверхности, не менее</t>
  </si>
  <si>
    <t>ЕТ Профиль</t>
  </si>
  <si>
    <t>С плитой на фольге с одной стороны</t>
  </si>
  <si>
    <t>С плитой без покрытия</t>
  </si>
  <si>
    <t>Цена (с НДС), руб. / м2</t>
  </si>
  <si>
    <t>Системы конструктивной огнезащиты железобетонных многопустотных и полнотелых конструкций</t>
  </si>
  <si>
    <t>Предел огнестой -кости REI, мин</t>
  </si>
  <si>
    <t>1200х1000х30 мм</t>
  </si>
  <si>
    <t>EURO - ЛИТ, м2</t>
  </si>
  <si>
    <t>Штифт 8*70</t>
  </si>
  <si>
    <t>Диск 10,5 х 70</t>
  </si>
  <si>
    <t>**Металлический крепежный элемент, шт. на м2</t>
  </si>
  <si>
    <t>ЕТ Бетон</t>
  </si>
  <si>
    <t>**Величина расчетная (количество элементов на одну плиту EURO - Лит 1200х1000х30 мм. - 9 комплектов;</t>
  </si>
  <si>
    <t xml:space="preserve">                                   на плиту размерами 1000х600х30 мм. - 5 комплектов)</t>
  </si>
  <si>
    <t>Системы конструктивной огнезащиты воздуховодов</t>
  </si>
  <si>
    <t>Наименование  системы</t>
  </si>
  <si>
    <t>ET Vent</t>
  </si>
  <si>
    <t>Расход материалов может увеличиваться в зависимости от величины и сложности конструкции</t>
  </si>
  <si>
    <t>Все системы сертифицированы</t>
  </si>
  <si>
    <r>
      <t xml:space="preserve">Огнезащитный состав </t>
    </r>
    <r>
      <rPr>
        <b/>
        <sz val="10"/>
        <rFont val="Arial Cyr"/>
        <charset val="204"/>
      </rPr>
      <t xml:space="preserve">"Плазас" </t>
    </r>
    <r>
      <rPr>
        <sz val="10"/>
        <rFont val="Arial Cyr"/>
        <charset val="204"/>
      </rPr>
      <t>ТУ 5765-013-70794668-20006</t>
    </r>
  </si>
  <si>
    <r>
      <t xml:space="preserve">Скотч алюминиевый </t>
    </r>
    <r>
      <rPr>
        <b/>
        <sz val="10"/>
        <rFont val="Arial Cyr"/>
        <charset val="204"/>
      </rPr>
      <t xml:space="preserve">"ЛАМС" </t>
    </r>
    <r>
      <rPr>
        <sz val="10"/>
        <rFont val="Arial Cyr"/>
        <charset val="204"/>
      </rPr>
      <t>ТУ 2245-074-04696843-2001</t>
    </r>
  </si>
  <si>
    <r>
      <t xml:space="preserve">Металлический крепежный элемент </t>
    </r>
    <r>
      <rPr>
        <b/>
        <sz val="10"/>
        <rFont val="Arial Cyr"/>
        <charset val="204"/>
      </rPr>
      <t>Штифт 8х70 MEN "Mungo"</t>
    </r>
  </si>
  <si>
    <r>
      <t xml:space="preserve">Металлический крепежный элемент </t>
    </r>
    <r>
      <rPr>
        <b/>
        <sz val="10"/>
        <rFont val="Arial Cyr"/>
        <charset val="204"/>
      </rPr>
      <t>Диск 10,5х70 MDB-M "Mungo"</t>
    </r>
  </si>
  <si>
    <t>Предоставляемые скидки при оплате:</t>
  </si>
  <si>
    <t>свыше 300 т. руб. - 5%</t>
  </si>
  <si>
    <t>свыше 600 т. руб. - 10%</t>
  </si>
  <si>
    <t>свыше 1 млн. руб. - 15%</t>
  </si>
  <si>
    <t>Возможна поставка штифтов "MUNGO" длиной до 180 мм.</t>
  </si>
  <si>
    <t>16000х1500х10</t>
  </si>
  <si>
    <t>Плотность,   кг / м3</t>
  </si>
  <si>
    <t>1000х600х30 мм</t>
  </si>
  <si>
    <t>Плита со стеклохолстом с одной стороны</t>
  </si>
  <si>
    <t>Отпускная цена    (в т. ч. НДС)</t>
  </si>
  <si>
    <t>руб./кг</t>
  </si>
  <si>
    <t>руб. / ролик</t>
  </si>
  <si>
    <t>ПЭ ведро, 18 кг</t>
  </si>
  <si>
    <t>ПЭ Евробочка,      54 кг</t>
  </si>
  <si>
    <t>С плитой со стекло - холстом с одной стороны</t>
  </si>
  <si>
    <t>Цена (с НДС)          руб. / м2</t>
  </si>
  <si>
    <t>МБОР-5Ф, м2</t>
  </si>
  <si>
    <t>Предел огнестойкости EI, мин.</t>
  </si>
  <si>
    <t>Цена (с НДС),     руб. / м2</t>
  </si>
  <si>
    <t>Плот-ность, кг / м3</t>
  </si>
  <si>
    <t>Отпускная цена               (в т. ч. НДС), руб. / м2</t>
  </si>
  <si>
    <t>ООО «Огнезащитные материалы Запад»</t>
  </si>
  <si>
    <t>Юридический адрес: 119261, г. Москва, ул. Панфёрова, д.16, корп. 1</t>
  </si>
  <si>
    <t>http://ogne-teplo-zaschita.ru</t>
  </si>
  <si>
    <t>со склада в г.Москва</t>
  </si>
  <si>
    <t>Продукция компании ОАО "Тизол"</t>
  </si>
  <si>
    <t>Цена по запросу</t>
  </si>
  <si>
    <t>Контакты:   +7 (915)189-20-88,    +7 (495) 280-01-09    ozmzapad@mail.ru</t>
  </si>
  <si>
    <t>Фактический адрес: 115201, г. Москва, ул. Котляковская, дом 8/10, офис 211-1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</si>
</sst>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_р_."/>
    <numFmt numFmtId="166" formatCode="#,##0.000_р_."/>
    <numFmt numFmtId="167" formatCode="#,##0.0_р_."/>
    <numFmt numFmtId="168" formatCode="#,##0.00&quot;р.&quot;"/>
  </numFmts>
  <fonts count="23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u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C00000"/>
      <name val="Arial"/>
      <family val="2"/>
      <charset val="204"/>
    </font>
    <font>
      <b/>
      <sz val="12"/>
      <color theme="9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0" fillId="3" borderId="0" xfId="0" applyFill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/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 wrapText="1"/>
    </xf>
    <xf numFmtId="167" fontId="0" fillId="0" borderId="3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4" fillId="0" borderId="0" xfId="1" applyFill="1" applyAlignment="1" applyProtection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right"/>
    </xf>
    <xf numFmtId="165" fontId="6" fillId="2" borderId="7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9" fillId="0" borderId="0" xfId="0" applyFont="1" applyFill="1" applyAlignment="1"/>
    <xf numFmtId="0" fontId="0" fillId="0" borderId="0" xfId="0" applyFill="1" applyAlignment="1"/>
    <xf numFmtId="49" fontId="2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32" xfId="0" applyFont="1" applyFill="1" applyBorder="1" applyAlignment="1"/>
    <xf numFmtId="0" fontId="0" fillId="0" borderId="32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1" applyFill="1" applyAlignment="1" applyProtection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2" borderId="43" xfId="0" applyNumberFormat="1" applyFont="1" applyFill="1" applyBorder="1" applyAlignment="1">
      <alignment horizontal="left" vertical="center" wrapText="1"/>
    </xf>
    <xf numFmtId="49" fontId="8" fillId="2" borderId="14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48" xfId="0" applyFont="1" applyFill="1" applyBorder="1" applyAlignment="1">
      <alignment horizontal="center" vertical="center" wrapText="1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0" fillId="0" borderId="28" xfId="0" applyFill="1" applyBorder="1" applyAlignment="1"/>
    <xf numFmtId="49" fontId="8" fillId="2" borderId="49" xfId="0" applyNumberFormat="1" applyFont="1" applyFill="1" applyBorder="1" applyAlignment="1">
      <alignment horizontal="left" vertical="center" wrapText="1"/>
    </xf>
    <xf numFmtId="49" fontId="8" fillId="2" borderId="36" xfId="0" applyNumberFormat="1" applyFont="1" applyFill="1" applyBorder="1" applyAlignment="1">
      <alignment horizontal="left" vertical="center" wrapText="1"/>
    </xf>
    <xf numFmtId="49" fontId="8" fillId="2" borderId="33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65" fontId="0" fillId="2" borderId="5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65" fontId="5" fillId="2" borderId="2" xfId="0" applyNumberFormat="1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5" fillId="2" borderId="2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50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7" fontId="0" fillId="0" borderId="3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5" fontId="0" fillId="2" borderId="15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161925</xdr:rowOff>
    </xdr:from>
    <xdr:to>
      <xdr:col>2</xdr:col>
      <xdr:colOff>28575</xdr:colOff>
      <xdr:row>4</xdr:row>
      <xdr:rowOff>142875</xdr:rowOff>
    </xdr:to>
    <xdr:pic>
      <xdr:nvPicPr>
        <xdr:cNvPr id="2108" name="Picture 8" descr="logo-3d_154х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1925"/>
          <a:ext cx="1076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581025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581025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12</xdr:col>
      <xdr:colOff>314325</xdr:colOff>
      <xdr:row>1</xdr:row>
      <xdr:rowOff>76200</xdr:rowOff>
    </xdr:from>
    <xdr:to>
      <xdr:col>13</xdr:col>
      <xdr:colOff>295275</xdr:colOff>
      <xdr:row>3</xdr:row>
      <xdr:rowOff>142875</xdr:rowOff>
    </xdr:to>
    <xdr:pic>
      <xdr:nvPicPr>
        <xdr:cNvPr id="2109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71475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200025</xdr:rowOff>
    </xdr:from>
    <xdr:to>
      <xdr:col>2</xdr:col>
      <xdr:colOff>104775</xdr:colOff>
      <xdr:row>4</xdr:row>
      <xdr:rowOff>171450</xdr:rowOff>
    </xdr:to>
    <xdr:pic>
      <xdr:nvPicPr>
        <xdr:cNvPr id="8248" name="Picture 8" descr="logo-3d_154х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0025"/>
          <a:ext cx="1085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12</xdr:col>
      <xdr:colOff>19050</xdr:colOff>
      <xdr:row>1</xdr:row>
      <xdr:rowOff>114300</xdr:rowOff>
    </xdr:from>
    <xdr:to>
      <xdr:col>12</xdr:col>
      <xdr:colOff>533400</xdr:colOff>
      <xdr:row>3</xdr:row>
      <xdr:rowOff>161925</xdr:rowOff>
    </xdr:to>
    <xdr:pic>
      <xdr:nvPicPr>
        <xdr:cNvPr id="8249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09575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I126"/>
  <sheetViews>
    <sheetView tabSelected="1" zoomScaleNormal="100" zoomScaleSheetLayoutView="80" workbookViewId="0">
      <selection activeCell="O1" sqref="O1"/>
    </sheetView>
  </sheetViews>
  <sheetFormatPr defaultRowHeight="12.75" x14ac:dyDescent="0.2"/>
  <cols>
    <col min="2" max="2" width="11" style="1" customWidth="1"/>
    <col min="3" max="3" width="12.42578125" style="1" customWidth="1"/>
    <col min="4" max="4" width="6.5703125" style="1" customWidth="1"/>
    <col min="5" max="5" width="7.85546875" style="1" customWidth="1"/>
    <col min="6" max="6" width="6.140625" style="1" customWidth="1"/>
    <col min="7" max="7" width="0.140625" style="1" hidden="1" customWidth="1"/>
    <col min="8" max="8" width="6.28515625" style="1" customWidth="1"/>
    <col min="9" max="9" width="7.28515625" style="1" customWidth="1"/>
    <col min="10" max="10" width="8.140625" style="1" customWidth="1"/>
    <col min="11" max="11" width="7.5703125" style="1" customWidth="1"/>
    <col min="12" max="12" width="9.140625" style="1" customWidth="1"/>
    <col min="13" max="13" width="8" style="1" customWidth="1"/>
    <col min="14" max="15" width="9.140625" style="1" customWidth="1"/>
    <col min="16" max="35" width="9.140625" style="13" customWidth="1"/>
  </cols>
  <sheetData>
    <row r="1" spans="1:35" ht="23.25" x14ac:dyDescent="0.35">
      <c r="A1" s="11"/>
      <c r="B1" s="19"/>
      <c r="C1" s="17"/>
      <c r="D1" s="17"/>
      <c r="E1" s="17"/>
      <c r="F1" s="25"/>
      <c r="G1" s="20"/>
      <c r="H1" s="26" t="s">
        <v>100</v>
      </c>
      <c r="I1" s="20"/>
      <c r="J1" s="23"/>
      <c r="K1" s="23"/>
      <c r="L1" s="23"/>
      <c r="M1" s="11"/>
      <c r="N1" s="11"/>
      <c r="O1" s="11"/>
    </row>
    <row r="2" spans="1:35" ht="15" customHeight="1" x14ac:dyDescent="0.2">
      <c r="A2" s="11"/>
      <c r="B2" s="20"/>
      <c r="C2" s="11"/>
      <c r="D2" s="160" t="s">
        <v>104</v>
      </c>
      <c r="E2" s="160"/>
      <c r="F2" s="160"/>
      <c r="G2" s="160"/>
      <c r="H2" s="160"/>
      <c r="I2" s="160"/>
      <c r="J2" s="160"/>
      <c r="K2" s="160"/>
      <c r="L2" s="23"/>
      <c r="M2" s="11"/>
      <c r="N2" s="11"/>
      <c r="O2" s="11"/>
    </row>
    <row r="3" spans="1:35" ht="15" customHeight="1" x14ac:dyDescent="0.2">
      <c r="A3" s="11"/>
      <c r="B3" s="20"/>
      <c r="C3" s="11"/>
      <c r="D3" s="59"/>
      <c r="E3" s="17"/>
      <c r="F3" s="20"/>
      <c r="G3" s="20"/>
      <c r="H3" s="20"/>
      <c r="I3" s="20"/>
      <c r="J3" s="23"/>
      <c r="K3" s="23"/>
      <c r="L3" s="23"/>
      <c r="M3" s="11"/>
      <c r="N3" s="11"/>
      <c r="O3" s="11"/>
    </row>
    <row r="4" spans="1:35" ht="15.75" x14ac:dyDescent="0.25">
      <c r="A4" s="11"/>
      <c r="B4" s="20"/>
      <c r="C4" s="20"/>
      <c r="D4" s="20"/>
      <c r="E4" s="23"/>
      <c r="F4" s="20"/>
      <c r="G4" s="20"/>
      <c r="H4" s="28" t="s">
        <v>101</v>
      </c>
      <c r="I4" s="20"/>
      <c r="J4" s="23"/>
      <c r="K4" s="23"/>
      <c r="L4" s="23"/>
      <c r="M4" s="12"/>
      <c r="N4" s="12"/>
      <c r="O4" s="12"/>
    </row>
    <row r="5" spans="1:35" ht="15.75" x14ac:dyDescent="0.25">
      <c r="A5" s="11"/>
      <c r="B5" s="23"/>
      <c r="C5" s="20"/>
      <c r="D5" s="20"/>
      <c r="E5" s="23"/>
      <c r="F5" s="20"/>
      <c r="G5" s="20"/>
      <c r="H5" s="28" t="s">
        <v>107</v>
      </c>
      <c r="I5" s="20"/>
      <c r="J5" s="23"/>
      <c r="K5" s="23"/>
      <c r="L5" s="23"/>
      <c r="M5" s="12"/>
      <c r="N5" s="12"/>
      <c r="O5" s="12"/>
    </row>
    <row r="6" spans="1:35" ht="14.25" customHeight="1" x14ac:dyDescent="0.25">
      <c r="A6" s="11"/>
      <c r="B6" s="23"/>
      <c r="C6" s="18"/>
      <c r="D6" s="18"/>
      <c r="E6" s="23"/>
      <c r="F6" s="23"/>
      <c r="G6" s="18"/>
      <c r="H6" s="29" t="s">
        <v>106</v>
      </c>
      <c r="I6" s="18"/>
      <c r="J6" s="23"/>
      <c r="K6" s="23"/>
      <c r="L6" s="23"/>
      <c r="M6" s="12"/>
      <c r="N6" s="12"/>
      <c r="O6" s="12"/>
    </row>
    <row r="7" spans="1:35" ht="12" customHeight="1" x14ac:dyDescent="0.2">
      <c r="A7" s="11"/>
      <c r="B7" s="23"/>
      <c r="C7" s="18"/>
      <c r="D7" s="18"/>
      <c r="E7" s="110" t="s">
        <v>102</v>
      </c>
      <c r="F7" s="110"/>
      <c r="G7" s="110"/>
      <c r="H7" s="110"/>
      <c r="I7" s="110"/>
      <c r="J7" s="110"/>
      <c r="K7" s="62"/>
      <c r="L7" s="23"/>
      <c r="M7" s="12"/>
      <c r="N7" s="12"/>
      <c r="O7" s="12"/>
    </row>
    <row r="8" spans="1:35" ht="12" customHeight="1" x14ac:dyDescent="0.2">
      <c r="A8" s="11"/>
      <c r="B8" s="21"/>
      <c r="C8" s="22"/>
      <c r="D8" s="22"/>
      <c r="E8" s="22"/>
      <c r="F8" s="22"/>
      <c r="G8" s="23"/>
      <c r="H8" s="23"/>
      <c r="I8" s="23"/>
      <c r="J8" s="23"/>
      <c r="K8" s="11"/>
      <c r="L8" s="11"/>
      <c r="M8" s="24" t="s">
        <v>103</v>
      </c>
      <c r="N8" s="23"/>
      <c r="O8" s="12"/>
    </row>
    <row r="9" spans="1:35" ht="12" customHeight="1" x14ac:dyDescent="0.2">
      <c r="A9" s="11"/>
      <c r="B9" s="21"/>
      <c r="C9" s="22"/>
      <c r="D9" s="22"/>
      <c r="E9" s="22"/>
      <c r="F9" s="22"/>
      <c r="G9" s="23"/>
      <c r="H9" s="23"/>
      <c r="I9" s="23"/>
      <c r="J9" s="23"/>
      <c r="K9" s="11"/>
      <c r="L9" s="11"/>
      <c r="M9" s="111">
        <v>42065</v>
      </c>
      <c r="N9" s="111"/>
      <c r="O9" s="12"/>
    </row>
    <row r="10" spans="1:35" x14ac:dyDescent="0.2">
      <c r="A10" s="11"/>
      <c r="B10" s="97" t="s">
        <v>0</v>
      </c>
      <c r="C10" s="97"/>
      <c r="D10" s="97"/>
      <c r="E10" s="97"/>
      <c r="F10" s="97"/>
      <c r="G10" s="96"/>
      <c r="H10" s="96"/>
      <c r="I10" s="96"/>
      <c r="J10" s="96"/>
      <c r="K10" s="96"/>
      <c r="L10" s="96"/>
      <c r="M10" s="96"/>
      <c r="N10" s="96"/>
      <c r="O10" s="12"/>
    </row>
    <row r="11" spans="1:35" ht="13.5" thickBot="1" x14ac:dyDescent="0.25">
      <c r="A11" s="11"/>
      <c r="B11" s="30"/>
      <c r="C11" s="30"/>
      <c r="D11" s="30"/>
      <c r="E11" s="30"/>
      <c r="F11" s="30"/>
      <c r="G11" s="31"/>
      <c r="H11" s="31"/>
      <c r="I11" s="31"/>
      <c r="J11" s="31"/>
      <c r="K11" s="31"/>
      <c r="L11" s="11"/>
      <c r="M11" s="11"/>
      <c r="N11" s="11"/>
      <c r="O11" s="11"/>
    </row>
    <row r="12" spans="1:35" s="3" customFormat="1" ht="33.75" customHeight="1" x14ac:dyDescent="0.2">
      <c r="A12" s="48"/>
      <c r="B12" s="179" t="s">
        <v>1</v>
      </c>
      <c r="C12" s="180"/>
      <c r="D12" s="115"/>
      <c r="E12" s="114" t="s">
        <v>4</v>
      </c>
      <c r="F12" s="115"/>
      <c r="G12" s="86"/>
      <c r="H12" s="112" t="s">
        <v>85</v>
      </c>
      <c r="I12" s="113"/>
      <c r="J12" s="112" t="s">
        <v>3</v>
      </c>
      <c r="K12" s="113"/>
      <c r="L12" s="87" t="s">
        <v>2</v>
      </c>
      <c r="M12" s="112" t="s">
        <v>99</v>
      </c>
      <c r="N12" s="130"/>
      <c r="O12" s="3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" customHeight="1" x14ac:dyDescent="0.2">
      <c r="A13" s="11"/>
      <c r="B13" s="131" t="s">
        <v>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31"/>
    </row>
    <row r="14" spans="1:35" ht="12" customHeight="1" x14ac:dyDescent="0.2">
      <c r="A14" s="11"/>
      <c r="B14" s="118" t="s">
        <v>6</v>
      </c>
      <c r="C14" s="119"/>
      <c r="D14" s="120"/>
      <c r="E14" s="116" t="s">
        <v>12</v>
      </c>
      <c r="F14" s="117"/>
      <c r="G14" s="88"/>
      <c r="H14" s="138" t="s">
        <v>16</v>
      </c>
      <c r="I14" s="139"/>
      <c r="J14" s="138" t="s">
        <v>17</v>
      </c>
      <c r="K14" s="139"/>
      <c r="L14" s="89">
        <v>45</v>
      </c>
      <c r="M14" s="134">
        <f>225*1.1</f>
        <v>247.50000000000003</v>
      </c>
      <c r="N14" s="135"/>
      <c r="O14" s="34"/>
    </row>
    <row r="15" spans="1:35" ht="12.75" customHeight="1" x14ac:dyDescent="0.2">
      <c r="A15" s="11"/>
      <c r="B15" s="118" t="s">
        <v>7</v>
      </c>
      <c r="C15" s="119"/>
      <c r="D15" s="120"/>
      <c r="E15" s="108" t="s">
        <v>13</v>
      </c>
      <c r="F15" s="109"/>
      <c r="G15" s="90"/>
      <c r="H15" s="140"/>
      <c r="I15" s="141"/>
      <c r="J15" s="140"/>
      <c r="K15" s="141"/>
      <c r="L15" s="89">
        <v>30</v>
      </c>
      <c r="M15" s="134">
        <f>270*1.1</f>
        <v>297</v>
      </c>
      <c r="N15" s="135"/>
      <c r="O15" s="34"/>
    </row>
    <row r="16" spans="1:35" ht="12" customHeight="1" x14ac:dyDescent="0.2">
      <c r="A16" s="11"/>
      <c r="B16" s="118" t="s">
        <v>8</v>
      </c>
      <c r="C16" s="119"/>
      <c r="D16" s="120"/>
      <c r="E16" s="108" t="s">
        <v>84</v>
      </c>
      <c r="F16" s="109"/>
      <c r="G16" s="91"/>
      <c r="H16" s="140"/>
      <c r="I16" s="141"/>
      <c r="J16" s="140"/>
      <c r="K16" s="141"/>
      <c r="L16" s="89">
        <v>24</v>
      </c>
      <c r="M16" s="134">
        <f>299*1.1</f>
        <v>328.90000000000003</v>
      </c>
      <c r="N16" s="135"/>
      <c r="O16" s="34"/>
    </row>
    <row r="17" spans="1:35" ht="12" customHeight="1" x14ac:dyDescent="0.2">
      <c r="A17" s="11"/>
      <c r="B17" s="118" t="s">
        <v>9</v>
      </c>
      <c r="C17" s="119"/>
      <c r="D17" s="120"/>
      <c r="E17" s="108" t="s">
        <v>84</v>
      </c>
      <c r="F17" s="109"/>
      <c r="G17" s="91"/>
      <c r="H17" s="140"/>
      <c r="I17" s="141"/>
      <c r="J17" s="140"/>
      <c r="K17" s="141"/>
      <c r="L17" s="89">
        <v>24</v>
      </c>
      <c r="M17" s="134">
        <f>336*1.1</f>
        <v>369.6</v>
      </c>
      <c r="N17" s="135"/>
      <c r="O17" s="34"/>
    </row>
    <row r="18" spans="1:35" ht="12.75" customHeight="1" x14ac:dyDescent="0.2">
      <c r="A18" s="11"/>
      <c r="B18" s="118" t="s">
        <v>10</v>
      </c>
      <c r="C18" s="119"/>
      <c r="D18" s="120"/>
      <c r="E18" s="108" t="s">
        <v>14</v>
      </c>
      <c r="F18" s="109"/>
      <c r="G18" s="92"/>
      <c r="H18" s="140"/>
      <c r="I18" s="141"/>
      <c r="J18" s="140"/>
      <c r="K18" s="141"/>
      <c r="L18" s="89">
        <v>15</v>
      </c>
      <c r="M18" s="134">
        <f>441*1.1</f>
        <v>485.1</v>
      </c>
      <c r="N18" s="135"/>
      <c r="O18" s="34"/>
    </row>
    <row r="19" spans="1:35" ht="13.5" customHeight="1" thickBot="1" x14ac:dyDescent="0.25">
      <c r="A19" s="11"/>
      <c r="B19" s="148" t="s">
        <v>11</v>
      </c>
      <c r="C19" s="149"/>
      <c r="D19" s="150"/>
      <c r="E19" s="136" t="s">
        <v>15</v>
      </c>
      <c r="F19" s="137"/>
      <c r="G19" s="93"/>
      <c r="H19" s="142"/>
      <c r="I19" s="143"/>
      <c r="J19" s="142"/>
      <c r="K19" s="143"/>
      <c r="L19" s="94">
        <v>15</v>
      </c>
      <c r="M19" s="144">
        <f>525*1.1</f>
        <v>577.5</v>
      </c>
      <c r="N19" s="145"/>
      <c r="O19" s="34"/>
    </row>
    <row r="20" spans="1:35" x14ac:dyDescent="0.2">
      <c r="A20" s="11"/>
      <c r="B20" s="36"/>
      <c r="C20" s="37"/>
      <c r="D20" s="37"/>
      <c r="E20" s="38"/>
      <c r="F20" s="39"/>
      <c r="G20" s="40"/>
      <c r="H20" s="39"/>
      <c r="I20" s="39"/>
      <c r="J20" s="39"/>
      <c r="K20" s="41"/>
      <c r="L20" s="31"/>
      <c r="M20" s="11"/>
      <c r="N20" s="11"/>
      <c r="O20" s="11"/>
    </row>
    <row r="21" spans="1:35" ht="13.5" thickBot="1" x14ac:dyDescent="0.25">
      <c r="A21" s="11"/>
      <c r="B21" s="146" t="s">
        <v>18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7"/>
      <c r="M21" s="147"/>
      <c r="N21" s="147"/>
      <c r="O21" s="31"/>
    </row>
    <row r="22" spans="1:35" s="3" customFormat="1" ht="21.75" customHeight="1" x14ac:dyDescent="0.2">
      <c r="A22" s="48"/>
      <c r="B22" s="169" t="s">
        <v>1</v>
      </c>
      <c r="C22" s="173" t="s">
        <v>4</v>
      </c>
      <c r="D22" s="173" t="s">
        <v>98</v>
      </c>
      <c r="E22" s="123" t="s">
        <v>3</v>
      </c>
      <c r="F22" s="112" t="s">
        <v>19</v>
      </c>
      <c r="G22" s="183"/>
      <c r="H22" s="183"/>
      <c r="I22" s="126" t="s">
        <v>22</v>
      </c>
      <c r="J22" s="127"/>
      <c r="K22" s="127"/>
      <c r="L22" s="127"/>
      <c r="M22" s="128"/>
      <c r="N22" s="129"/>
      <c r="O22" s="3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3" customFormat="1" ht="36" customHeight="1" x14ac:dyDescent="0.2">
      <c r="A23" s="48"/>
      <c r="B23" s="170"/>
      <c r="C23" s="174"/>
      <c r="D23" s="176"/>
      <c r="E23" s="124"/>
      <c r="F23" s="166" t="s">
        <v>20</v>
      </c>
      <c r="G23" s="63"/>
      <c r="H23" s="181" t="s">
        <v>21</v>
      </c>
      <c r="I23" s="121" t="s">
        <v>23</v>
      </c>
      <c r="J23" s="121"/>
      <c r="K23" s="121" t="s">
        <v>24</v>
      </c>
      <c r="L23" s="122"/>
      <c r="M23" s="121" t="s">
        <v>87</v>
      </c>
      <c r="N23" s="178"/>
      <c r="O23" s="4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3" customFormat="1" ht="11.25" customHeight="1" x14ac:dyDescent="0.2">
      <c r="A24" s="48"/>
      <c r="B24" s="171"/>
      <c r="C24" s="175"/>
      <c r="D24" s="177"/>
      <c r="E24" s="125"/>
      <c r="F24" s="125"/>
      <c r="G24" s="63"/>
      <c r="H24" s="182"/>
      <c r="I24" s="63" t="s">
        <v>25</v>
      </c>
      <c r="J24" s="63" t="s">
        <v>26</v>
      </c>
      <c r="K24" s="63" t="s">
        <v>25</v>
      </c>
      <c r="L24" s="64" t="s">
        <v>26</v>
      </c>
      <c r="M24" s="64" t="s">
        <v>25</v>
      </c>
      <c r="N24" s="65" t="s">
        <v>26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 customHeight="1" x14ac:dyDescent="0.2">
      <c r="A25" s="11"/>
      <c r="B25" s="163" t="s">
        <v>27</v>
      </c>
      <c r="C25" s="66" t="s">
        <v>28</v>
      </c>
      <c r="D25" s="166" t="s">
        <v>34</v>
      </c>
      <c r="E25" s="67" t="s">
        <v>35</v>
      </c>
      <c r="F25" s="68">
        <v>4.8</v>
      </c>
      <c r="G25" s="69"/>
      <c r="H25" s="70">
        <v>0.14399999999999999</v>
      </c>
      <c r="I25" s="71">
        <f>J25*0.03</f>
        <v>190.5</v>
      </c>
      <c r="J25" s="161">
        <f>6350</f>
        <v>6350</v>
      </c>
      <c r="K25" s="72">
        <f t="shared" ref="K25:K30" si="0">I25+60</f>
        <v>250.5</v>
      </c>
      <c r="L25" s="73">
        <f>K25/0.03</f>
        <v>8350</v>
      </c>
      <c r="M25" s="72">
        <f t="shared" ref="M25:M30" si="1">I25+60</f>
        <v>250.5</v>
      </c>
      <c r="N25" s="74">
        <f>M25/0.03</f>
        <v>8350</v>
      </c>
      <c r="O25" s="45"/>
    </row>
    <row r="26" spans="1:35" x14ac:dyDescent="0.2">
      <c r="A26" s="11"/>
      <c r="B26" s="164"/>
      <c r="C26" s="66" t="s">
        <v>29</v>
      </c>
      <c r="D26" s="124"/>
      <c r="E26" s="67" t="s">
        <v>36</v>
      </c>
      <c r="F26" s="68">
        <v>3</v>
      </c>
      <c r="G26" s="69"/>
      <c r="H26" s="70">
        <v>0.12</v>
      </c>
      <c r="I26" s="71">
        <f>J25*0.04</f>
        <v>254</v>
      </c>
      <c r="J26" s="161"/>
      <c r="K26" s="72">
        <f t="shared" si="0"/>
        <v>314</v>
      </c>
      <c r="L26" s="73">
        <f>K26/0.04</f>
        <v>7850</v>
      </c>
      <c r="M26" s="72">
        <f t="shared" si="1"/>
        <v>314</v>
      </c>
      <c r="N26" s="74">
        <f>M26/0.04</f>
        <v>7850</v>
      </c>
      <c r="O26" s="45"/>
    </row>
    <row r="27" spans="1:35" x14ac:dyDescent="0.2">
      <c r="A27" s="11"/>
      <c r="B27" s="164"/>
      <c r="C27" s="66" t="s">
        <v>30</v>
      </c>
      <c r="D27" s="124"/>
      <c r="E27" s="67" t="s">
        <v>37</v>
      </c>
      <c r="F27" s="68">
        <v>2.4</v>
      </c>
      <c r="G27" s="69"/>
      <c r="H27" s="70">
        <v>0.12</v>
      </c>
      <c r="I27" s="71">
        <f>J25*0.05</f>
        <v>317.5</v>
      </c>
      <c r="J27" s="161"/>
      <c r="K27" s="72">
        <f t="shared" si="0"/>
        <v>377.5</v>
      </c>
      <c r="L27" s="73">
        <f>K27/0.05</f>
        <v>7550</v>
      </c>
      <c r="M27" s="72">
        <f t="shared" si="1"/>
        <v>377.5</v>
      </c>
      <c r="N27" s="74">
        <f>M27/0.05</f>
        <v>7550</v>
      </c>
      <c r="O27" s="45"/>
    </row>
    <row r="28" spans="1:35" x14ac:dyDescent="0.2">
      <c r="A28" s="11"/>
      <c r="B28" s="164"/>
      <c r="C28" s="66" t="s">
        <v>31</v>
      </c>
      <c r="D28" s="124"/>
      <c r="E28" s="67" t="s">
        <v>37</v>
      </c>
      <c r="F28" s="68">
        <v>2.4</v>
      </c>
      <c r="G28" s="69"/>
      <c r="H28" s="70">
        <v>0.14399999999999999</v>
      </c>
      <c r="I28" s="71">
        <f>J25*0.06</f>
        <v>381</v>
      </c>
      <c r="J28" s="161"/>
      <c r="K28" s="72">
        <f t="shared" si="0"/>
        <v>441</v>
      </c>
      <c r="L28" s="73">
        <f>K28/0.06</f>
        <v>7350</v>
      </c>
      <c r="M28" s="72">
        <f t="shared" si="1"/>
        <v>441</v>
      </c>
      <c r="N28" s="74">
        <f>M28/0.06</f>
        <v>7350</v>
      </c>
      <c r="O28" s="45"/>
    </row>
    <row r="29" spans="1:35" x14ac:dyDescent="0.2">
      <c r="A29" s="11"/>
      <c r="B29" s="164"/>
      <c r="C29" s="66" t="s">
        <v>32</v>
      </c>
      <c r="D29" s="124"/>
      <c r="E29" s="67" t="s">
        <v>38</v>
      </c>
      <c r="F29" s="68">
        <v>1.8</v>
      </c>
      <c r="G29" s="69"/>
      <c r="H29" s="70">
        <v>0.14399999999999999</v>
      </c>
      <c r="I29" s="71">
        <f>J25*0.08</f>
        <v>508</v>
      </c>
      <c r="J29" s="161"/>
      <c r="K29" s="72">
        <f t="shared" si="0"/>
        <v>568</v>
      </c>
      <c r="L29" s="73">
        <f>K29/0.08</f>
        <v>7100</v>
      </c>
      <c r="M29" s="72">
        <f t="shared" si="1"/>
        <v>568</v>
      </c>
      <c r="N29" s="74">
        <f>M29/0.08</f>
        <v>7100</v>
      </c>
      <c r="O29" s="45"/>
    </row>
    <row r="30" spans="1:35" ht="13.5" thickBot="1" x14ac:dyDescent="0.25">
      <c r="A30" s="11"/>
      <c r="B30" s="165"/>
      <c r="C30" s="75" t="s">
        <v>33</v>
      </c>
      <c r="D30" s="167"/>
      <c r="E30" s="76" t="s">
        <v>37</v>
      </c>
      <c r="F30" s="77">
        <v>4.8</v>
      </c>
      <c r="G30" s="78"/>
      <c r="H30" s="79">
        <v>0.14399999999999999</v>
      </c>
      <c r="I30" s="80">
        <f>J25*0.03</f>
        <v>190.5</v>
      </c>
      <c r="J30" s="162"/>
      <c r="K30" s="72">
        <f t="shared" si="0"/>
        <v>250.5</v>
      </c>
      <c r="L30" s="81">
        <f>K30/0.03</f>
        <v>8350</v>
      </c>
      <c r="M30" s="72">
        <f t="shared" si="1"/>
        <v>250.5</v>
      </c>
      <c r="N30" s="82">
        <f>M30/0.03</f>
        <v>8350</v>
      </c>
      <c r="O30" s="45"/>
    </row>
    <row r="31" spans="1:35" x14ac:dyDescent="0.2">
      <c r="A31" s="11"/>
      <c r="B31" s="106" t="s">
        <v>39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07"/>
      <c r="O31" s="31"/>
    </row>
    <row r="32" spans="1:3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35" x14ac:dyDescent="0.2">
      <c r="A33" s="11"/>
      <c r="B33" s="172" t="s">
        <v>40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96"/>
      <c r="N33" s="96"/>
      <c r="O33" s="12"/>
    </row>
    <row r="34" spans="1:35" s="2" customFormat="1" ht="24.75" customHeight="1" x14ac:dyDescent="0.2">
      <c r="A34" s="49"/>
      <c r="B34" s="98" t="s">
        <v>41</v>
      </c>
      <c r="C34" s="100"/>
      <c r="D34" s="100"/>
      <c r="E34" s="101"/>
      <c r="F34" s="101"/>
      <c r="G34" s="101"/>
      <c r="H34" s="102"/>
      <c r="I34" s="151" t="s">
        <v>3</v>
      </c>
      <c r="J34" s="168"/>
      <c r="K34" s="168"/>
      <c r="L34" s="168"/>
      <c r="M34" s="138" t="s">
        <v>88</v>
      </c>
      <c r="N34" s="139"/>
      <c r="O34" s="39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25.5" customHeight="1" x14ac:dyDescent="0.2">
      <c r="A35" s="11"/>
      <c r="B35" s="103" t="s">
        <v>75</v>
      </c>
      <c r="C35" s="104"/>
      <c r="D35" s="104"/>
      <c r="E35" s="104"/>
      <c r="F35" s="99"/>
      <c r="G35" s="99"/>
      <c r="H35" s="105"/>
      <c r="I35" s="151" t="s">
        <v>91</v>
      </c>
      <c r="J35" s="151"/>
      <c r="K35" s="151" t="s">
        <v>92</v>
      </c>
      <c r="L35" s="98"/>
      <c r="M35" s="83">
        <v>77</v>
      </c>
      <c r="N35" s="84" t="s">
        <v>89</v>
      </c>
      <c r="O35" s="46"/>
    </row>
    <row r="36" spans="1:35" ht="40.700000000000003" customHeight="1" x14ac:dyDescent="0.2">
      <c r="A36" s="11"/>
      <c r="B36" s="103" t="s">
        <v>76</v>
      </c>
      <c r="C36" s="104"/>
      <c r="D36" s="104"/>
      <c r="E36" s="104"/>
      <c r="F36" s="99"/>
      <c r="G36" s="99"/>
      <c r="H36" s="105"/>
      <c r="I36" s="98" t="s">
        <v>42</v>
      </c>
      <c r="J36" s="99"/>
      <c r="K36" s="99"/>
      <c r="L36" s="99"/>
      <c r="M36" s="83">
        <v>239</v>
      </c>
      <c r="N36" s="85" t="s">
        <v>90</v>
      </c>
      <c r="O36" s="37"/>
    </row>
    <row r="37" spans="1:35" ht="26.45" customHeight="1" x14ac:dyDescent="0.2">
      <c r="A37" s="11"/>
      <c r="B37" s="103" t="s">
        <v>77</v>
      </c>
      <c r="C37" s="104"/>
      <c r="D37" s="104"/>
      <c r="E37" s="104"/>
      <c r="F37" s="99"/>
      <c r="G37" s="99"/>
      <c r="H37" s="105"/>
      <c r="I37" s="153" t="s">
        <v>43</v>
      </c>
      <c r="J37" s="154"/>
      <c r="K37" s="154"/>
      <c r="L37" s="154"/>
      <c r="M37" s="158" t="s">
        <v>105</v>
      </c>
      <c r="N37" s="159"/>
      <c r="O37" s="46"/>
    </row>
    <row r="38" spans="1:35" ht="28.5" customHeight="1" x14ac:dyDescent="0.2">
      <c r="A38" s="11"/>
      <c r="B38" s="103" t="s">
        <v>78</v>
      </c>
      <c r="C38" s="104"/>
      <c r="D38" s="104"/>
      <c r="E38" s="104"/>
      <c r="F38" s="99"/>
      <c r="G38" s="99"/>
      <c r="H38" s="105"/>
      <c r="I38" s="98" t="s">
        <v>44</v>
      </c>
      <c r="J38" s="99"/>
      <c r="K38" s="99"/>
      <c r="L38" s="99"/>
      <c r="M38" s="158" t="s">
        <v>105</v>
      </c>
      <c r="N38" s="159"/>
      <c r="O38" s="46"/>
    </row>
    <row r="39" spans="1:35" ht="12.75" customHeight="1" x14ac:dyDescent="0.2">
      <c r="A39" s="11"/>
      <c r="B39" s="155" t="s">
        <v>83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7"/>
      <c r="N39" s="157"/>
      <c r="O39" s="47"/>
    </row>
    <row r="40" spans="1:3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35" ht="13.5" x14ac:dyDescent="0.25">
      <c r="A41" s="11"/>
      <c r="B41" s="152" t="s">
        <v>79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11"/>
      <c r="N41" s="11"/>
      <c r="O41" s="11"/>
    </row>
    <row r="42" spans="1:35" x14ac:dyDescent="0.2">
      <c r="A42" s="11"/>
      <c r="B42" s="96" t="s">
        <v>80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1"/>
      <c r="N42" s="11"/>
      <c r="O42" s="11"/>
    </row>
    <row r="43" spans="1:35" x14ac:dyDescent="0.2">
      <c r="A43" s="11"/>
      <c r="B43" s="96" t="s">
        <v>81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11"/>
      <c r="N43" s="11"/>
      <c r="O43" s="11"/>
    </row>
    <row r="44" spans="1:35" x14ac:dyDescent="0.2">
      <c r="A44" s="11"/>
      <c r="B44" s="96" t="s">
        <v>82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1"/>
      <c r="N44" s="11"/>
      <c r="O44" s="11"/>
    </row>
    <row r="45" spans="1:35" x14ac:dyDescent="0.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11"/>
      <c r="O45" s="11"/>
    </row>
    <row r="46" spans="1:35" x14ac:dyDescent="0.2">
      <c r="A46" s="11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  <c r="O46" s="12"/>
    </row>
    <row r="47" spans="1:35" x14ac:dyDescent="0.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11"/>
      <c r="O47" s="11"/>
    </row>
    <row r="48" spans="1:3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3"/>
      <c r="M48" s="13"/>
      <c r="N48" s="13"/>
      <c r="O48" s="13"/>
      <c r="AI48"/>
    </row>
    <row r="49" spans="1:3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3"/>
      <c r="M49" s="13"/>
      <c r="N49" s="13"/>
      <c r="O49" s="13"/>
      <c r="AI49"/>
    </row>
    <row r="50" spans="1:3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3"/>
      <c r="M50" s="13"/>
      <c r="N50" s="13"/>
      <c r="O50" s="13"/>
      <c r="AI50"/>
    </row>
    <row r="51" spans="1:3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3"/>
      <c r="M51" s="13"/>
      <c r="N51" s="13"/>
      <c r="O51" s="13"/>
      <c r="AI51"/>
    </row>
    <row r="52" spans="1:35" s="13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35" s="13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35" s="13" customFormat="1" x14ac:dyDescent="0.2"/>
    <row r="55" spans="1:35" s="13" customFormat="1" x14ac:dyDescent="0.2"/>
    <row r="56" spans="1:35" s="13" customFormat="1" x14ac:dyDescent="0.2"/>
    <row r="57" spans="1:35" s="13" customFormat="1" x14ac:dyDescent="0.2"/>
    <row r="58" spans="1:35" s="13" customFormat="1" x14ac:dyDescent="0.2"/>
    <row r="59" spans="1:35" s="13" customFormat="1" x14ac:dyDescent="0.2"/>
    <row r="60" spans="1:35" s="13" customFormat="1" x14ac:dyDescent="0.2"/>
    <row r="61" spans="1:35" s="13" customFormat="1" x14ac:dyDescent="0.2"/>
    <row r="62" spans="1:35" s="13" customFormat="1" x14ac:dyDescent="0.2"/>
    <row r="63" spans="1:35" s="13" customFormat="1" x14ac:dyDescent="0.2"/>
    <row r="64" spans="1:35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</sheetData>
  <mergeCells count="67">
    <mergeCell ref="D2:K2"/>
    <mergeCell ref="M34:N34"/>
    <mergeCell ref="J25:J30"/>
    <mergeCell ref="B25:B30"/>
    <mergeCell ref="D25:D30"/>
    <mergeCell ref="I34:L34"/>
    <mergeCell ref="B22:B24"/>
    <mergeCell ref="B33:N33"/>
    <mergeCell ref="C22:C24"/>
    <mergeCell ref="D22:D24"/>
    <mergeCell ref="M23:N23"/>
    <mergeCell ref="B12:D12"/>
    <mergeCell ref="F23:F24"/>
    <mergeCell ref="H23:H24"/>
    <mergeCell ref="F22:H22"/>
    <mergeCell ref="B19:D19"/>
    <mergeCell ref="E16:F16"/>
    <mergeCell ref="B14:D14"/>
    <mergeCell ref="B17:D17"/>
    <mergeCell ref="B44:L44"/>
    <mergeCell ref="I35:J35"/>
    <mergeCell ref="B41:L41"/>
    <mergeCell ref="B42:L42"/>
    <mergeCell ref="B43:L43"/>
    <mergeCell ref="I36:L36"/>
    <mergeCell ref="I37:L37"/>
    <mergeCell ref="B39:N39"/>
    <mergeCell ref="M37:N37"/>
    <mergeCell ref="K35:L35"/>
    <mergeCell ref="M38:N38"/>
    <mergeCell ref="I22:N22"/>
    <mergeCell ref="M12:N12"/>
    <mergeCell ref="B13:N13"/>
    <mergeCell ref="M14:N14"/>
    <mergeCell ref="M15:N15"/>
    <mergeCell ref="J12:K12"/>
    <mergeCell ref="E19:F19"/>
    <mergeCell ref="M16:N16"/>
    <mergeCell ref="M17:N17"/>
    <mergeCell ref="M18:N18"/>
    <mergeCell ref="H14:I19"/>
    <mergeCell ref="M19:N19"/>
    <mergeCell ref="B16:D16"/>
    <mergeCell ref="B21:N21"/>
    <mergeCell ref="J14:K19"/>
    <mergeCell ref="B18:D18"/>
    <mergeCell ref="E7:J7"/>
    <mergeCell ref="M9:N9"/>
    <mergeCell ref="H12:I12"/>
    <mergeCell ref="E12:F12"/>
    <mergeCell ref="E14:F14"/>
    <mergeCell ref="B46:N46"/>
    <mergeCell ref="B10:N10"/>
    <mergeCell ref="I38:L38"/>
    <mergeCell ref="B34:H34"/>
    <mergeCell ref="B35:H35"/>
    <mergeCell ref="B36:H36"/>
    <mergeCell ref="B37:H37"/>
    <mergeCell ref="B38:H38"/>
    <mergeCell ref="B31:N31"/>
    <mergeCell ref="E17:F17"/>
    <mergeCell ref="E18:F18"/>
    <mergeCell ref="E15:F15"/>
    <mergeCell ref="B15:D15"/>
    <mergeCell ref="K23:L23"/>
    <mergeCell ref="I23:J23"/>
    <mergeCell ref="E22:E24"/>
  </mergeCells>
  <phoneticPr fontId="0" type="noConversion"/>
  <pageMargins left="0.31496062992125984" right="0.31496062992125984" top="0.19685039370078741" bottom="0.15748031496062992" header="0.27559055118110237" footer="0.15748031496062992"/>
  <pageSetup paperSize="9" scale="99" orientation="portrait" horizontalDpi="3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2</xdr:col>
                <xdr:colOff>581025</xdr:colOff>
                <xdr:row>0</xdr:row>
                <xdr:rowOff>0</xdr:rowOff>
              </from>
              <to>
                <xdr:col>6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2" r:id="rId6">
          <objectPr defaultSize="0" autoPict="0" r:id="rId5">
            <anchor moveWithCells="1" sizeWithCells="1">
              <from>
                <xdr:col>2</xdr:col>
                <xdr:colOff>581025</xdr:colOff>
                <xdr:row>0</xdr:row>
                <xdr:rowOff>0</xdr:rowOff>
              </from>
              <to>
                <xdr:col>6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205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CP425"/>
  <sheetViews>
    <sheetView workbookViewId="0">
      <selection activeCell="N1" sqref="N1"/>
    </sheetView>
  </sheetViews>
  <sheetFormatPr defaultRowHeight="12.75" x14ac:dyDescent="0.2"/>
  <cols>
    <col min="1" max="1" width="9.140625" style="6"/>
    <col min="2" max="2" width="11.5703125" style="4" customWidth="1"/>
    <col min="3" max="3" width="8" style="4" customWidth="1"/>
    <col min="4" max="4" width="11" style="4" customWidth="1"/>
    <col min="5" max="5" width="8.28515625" style="4" customWidth="1"/>
    <col min="6" max="6" width="8.5703125" style="4" customWidth="1"/>
    <col min="7" max="7" width="0.140625" style="4" hidden="1" customWidth="1"/>
    <col min="8" max="8" width="9" style="4" customWidth="1"/>
    <col min="9" max="9" width="8.7109375" style="4" customWidth="1"/>
    <col min="10" max="10" width="8.85546875" style="4" customWidth="1"/>
    <col min="11" max="11" width="9.42578125" style="4" customWidth="1"/>
    <col min="12" max="12" width="8.42578125" style="4" customWidth="1"/>
    <col min="13" max="14" width="8.85546875" style="4" customWidth="1"/>
    <col min="15" max="16384" width="9.140625" style="6"/>
  </cols>
  <sheetData>
    <row r="1" spans="1:94" ht="23.25" x14ac:dyDescent="0.35">
      <c r="A1" s="23"/>
      <c r="B1" s="19"/>
      <c r="C1" s="17"/>
      <c r="D1" s="17"/>
      <c r="E1" s="17"/>
      <c r="F1" s="25"/>
      <c r="G1" s="20"/>
      <c r="H1" s="26" t="s">
        <v>100</v>
      </c>
      <c r="I1" s="20"/>
      <c r="J1" s="23"/>
      <c r="K1" s="23"/>
      <c r="L1" s="23"/>
      <c r="M1" s="23"/>
      <c r="N1" s="2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94" ht="15.75" x14ac:dyDescent="0.2">
      <c r="A2" s="23"/>
      <c r="B2" s="20"/>
      <c r="C2" s="17"/>
      <c r="D2" s="27"/>
      <c r="E2" s="160" t="s">
        <v>104</v>
      </c>
      <c r="F2" s="160"/>
      <c r="G2" s="160"/>
      <c r="H2" s="160"/>
      <c r="I2" s="160"/>
      <c r="J2" s="160"/>
      <c r="K2" s="60"/>
      <c r="L2" s="60"/>
      <c r="M2" s="23"/>
      <c r="N2" s="2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1:94" ht="15.75" x14ac:dyDescent="0.2">
      <c r="A3" s="23"/>
      <c r="B3" s="20"/>
      <c r="C3" s="17"/>
      <c r="D3" s="27"/>
      <c r="E3" s="61"/>
      <c r="F3" s="61"/>
      <c r="G3" s="61"/>
      <c r="H3" s="61"/>
      <c r="I3" s="61"/>
      <c r="J3" s="61"/>
      <c r="K3" s="60"/>
      <c r="L3" s="60"/>
      <c r="M3" s="23"/>
      <c r="N3" s="2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94" ht="15.75" x14ac:dyDescent="0.25">
      <c r="A4" s="23"/>
      <c r="B4" s="20"/>
      <c r="C4" s="20"/>
      <c r="D4" s="20"/>
      <c r="E4" s="23"/>
      <c r="F4" s="20"/>
      <c r="G4" s="20"/>
      <c r="H4" s="28" t="s">
        <v>101</v>
      </c>
      <c r="I4" s="20"/>
      <c r="J4" s="23"/>
      <c r="K4" s="23"/>
      <c r="L4" s="23"/>
      <c r="M4" s="23"/>
      <c r="N4" s="2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</row>
    <row r="5" spans="1:94" ht="15.75" x14ac:dyDescent="0.25">
      <c r="A5" s="23"/>
      <c r="B5" s="23"/>
      <c r="C5" s="20"/>
      <c r="D5" s="20"/>
      <c r="E5" s="23"/>
      <c r="F5" s="20"/>
      <c r="G5" s="20"/>
      <c r="H5" s="28" t="s">
        <v>107</v>
      </c>
      <c r="I5" s="20"/>
      <c r="J5" s="23"/>
      <c r="K5" s="23"/>
      <c r="L5" s="23"/>
      <c r="M5" s="23"/>
      <c r="N5" s="2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</row>
    <row r="6" spans="1:94" ht="15.75" x14ac:dyDescent="0.25">
      <c r="A6" s="23"/>
      <c r="B6" s="23"/>
      <c r="C6" s="18"/>
      <c r="D6" s="18"/>
      <c r="E6" s="23"/>
      <c r="F6" s="23"/>
      <c r="G6" s="18"/>
      <c r="H6" s="29" t="s">
        <v>106</v>
      </c>
      <c r="I6" s="18"/>
      <c r="J6" s="23"/>
      <c r="K6" s="23"/>
      <c r="L6" s="23"/>
      <c r="M6" s="23"/>
      <c r="N6" s="1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x14ac:dyDescent="0.2">
      <c r="A7" s="23"/>
      <c r="B7" s="23"/>
      <c r="C7" s="18"/>
      <c r="D7" s="18"/>
      <c r="E7" s="110" t="s">
        <v>102</v>
      </c>
      <c r="F7" s="110"/>
      <c r="G7" s="110"/>
      <c r="H7" s="110"/>
      <c r="I7" s="110"/>
      <c r="J7" s="110"/>
      <c r="K7" s="62"/>
      <c r="L7" s="23"/>
      <c r="M7" s="12"/>
      <c r="N7" s="1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</row>
    <row r="8" spans="1:94" x14ac:dyDescent="0.2">
      <c r="A8" s="23"/>
      <c r="B8" s="21"/>
      <c r="C8" s="22"/>
      <c r="D8" s="22"/>
      <c r="E8" s="22"/>
      <c r="F8" s="22"/>
      <c r="G8" s="23"/>
      <c r="H8" s="23"/>
      <c r="I8" s="23"/>
      <c r="J8" s="23"/>
      <c r="K8" s="11"/>
      <c r="L8" s="24" t="s">
        <v>103</v>
      </c>
      <c r="M8" s="23"/>
      <c r="N8" s="2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1:94" x14ac:dyDescent="0.2">
      <c r="A9" s="23"/>
      <c r="B9" s="21"/>
      <c r="C9" s="22"/>
      <c r="D9" s="22"/>
      <c r="E9" s="22"/>
      <c r="F9" s="22"/>
      <c r="G9" s="23"/>
      <c r="H9" s="23"/>
      <c r="I9" s="23"/>
      <c r="J9" s="23"/>
      <c r="K9" s="11"/>
      <c r="L9" s="111">
        <v>42065</v>
      </c>
      <c r="M9" s="111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</row>
    <row r="10" spans="1:94" ht="13.5" thickBot="1" x14ac:dyDescent="0.25">
      <c r="A10" s="23"/>
      <c r="B10" s="244" t="s">
        <v>45</v>
      </c>
      <c r="C10" s="244"/>
      <c r="D10" s="244"/>
      <c r="E10" s="244"/>
      <c r="F10" s="244"/>
      <c r="G10" s="215"/>
      <c r="H10" s="215"/>
      <c r="I10" s="215"/>
      <c r="J10" s="215"/>
      <c r="K10" s="215"/>
      <c r="L10" s="215"/>
      <c r="M10" s="215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</row>
    <row r="11" spans="1:94" s="8" customFormat="1" ht="26.45" customHeight="1" x14ac:dyDescent="0.2">
      <c r="A11" s="50"/>
      <c r="B11" s="245" t="s">
        <v>46</v>
      </c>
      <c r="C11" s="247" t="s">
        <v>48</v>
      </c>
      <c r="D11" s="249" t="s">
        <v>47</v>
      </c>
      <c r="E11" s="251" t="s">
        <v>55</v>
      </c>
      <c r="F11" s="252"/>
      <c r="G11" s="252"/>
      <c r="H11" s="252"/>
      <c r="I11" s="252"/>
      <c r="J11" s="252"/>
      <c r="K11" s="253"/>
      <c r="L11" s="240" t="s">
        <v>94</v>
      </c>
      <c r="M11" s="241"/>
      <c r="N11" s="39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s="10" customFormat="1" ht="33" customHeight="1" x14ac:dyDescent="0.2">
      <c r="A12" s="51"/>
      <c r="B12" s="246"/>
      <c r="C12" s="248"/>
      <c r="D12" s="250"/>
      <c r="E12" s="42" t="s">
        <v>49</v>
      </c>
      <c r="F12" s="42" t="s">
        <v>50</v>
      </c>
      <c r="G12" s="42"/>
      <c r="H12" s="42" t="s">
        <v>51</v>
      </c>
      <c r="I12" s="42" t="s">
        <v>52</v>
      </c>
      <c r="J12" s="42" t="s">
        <v>53</v>
      </c>
      <c r="K12" s="42" t="s">
        <v>54</v>
      </c>
      <c r="L12" s="242"/>
      <c r="M12" s="243"/>
      <c r="N12" s="3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x14ac:dyDescent="0.2">
      <c r="A13" s="23"/>
      <c r="B13" s="192" t="s">
        <v>56</v>
      </c>
      <c r="C13" s="33">
        <v>45</v>
      </c>
      <c r="D13" s="52">
        <v>2.4</v>
      </c>
      <c r="E13" s="52">
        <v>1.1000000000000001</v>
      </c>
      <c r="F13" s="52"/>
      <c r="G13" s="52"/>
      <c r="H13" s="52"/>
      <c r="I13" s="52"/>
      <c r="J13" s="52"/>
      <c r="K13" s="200">
        <v>2</v>
      </c>
      <c r="L13" s="186">
        <f>PRODUCT(E13,'Огнезащита. Компоненты'!M15:N15)+PRODUCT(K13,'Огнезащита. Компоненты'!M35)</f>
        <v>480.70000000000005</v>
      </c>
      <c r="M13" s="187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</row>
    <row r="14" spans="1:94" x14ac:dyDescent="0.2">
      <c r="A14" s="23"/>
      <c r="B14" s="193"/>
      <c r="C14" s="197">
        <v>60</v>
      </c>
      <c r="D14" s="52">
        <v>3.4</v>
      </c>
      <c r="E14" s="52">
        <v>1.1000000000000001</v>
      </c>
      <c r="F14" s="52"/>
      <c r="G14" s="52"/>
      <c r="H14" s="52"/>
      <c r="I14" s="52"/>
      <c r="J14" s="52"/>
      <c r="K14" s="201"/>
      <c r="L14" s="186">
        <f>PRODUCT(E14,'Огнезащита. Компоненты'!M15:N15)+PRODUCT(K13,'Огнезащита. Компоненты'!M35)</f>
        <v>480.70000000000005</v>
      </c>
      <c r="M14" s="187"/>
      <c r="N14" s="5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94" x14ac:dyDescent="0.2">
      <c r="A15" s="23"/>
      <c r="B15" s="193"/>
      <c r="C15" s="198"/>
      <c r="D15" s="52">
        <v>2.4</v>
      </c>
      <c r="E15" s="52"/>
      <c r="F15" s="52"/>
      <c r="G15" s="52"/>
      <c r="H15" s="52">
        <v>1.1000000000000001</v>
      </c>
      <c r="I15" s="52"/>
      <c r="J15" s="52"/>
      <c r="K15" s="201"/>
      <c r="L15" s="186">
        <f>PRODUCT(H15,'Огнезащита. Компоненты'!M17:N17)+PRODUCT(K13,'Огнезащита. Компоненты'!M35)</f>
        <v>560.56000000000006</v>
      </c>
      <c r="M15" s="187"/>
      <c r="N15" s="5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</row>
    <row r="16" spans="1:94" x14ac:dyDescent="0.2">
      <c r="A16" s="23"/>
      <c r="B16" s="193"/>
      <c r="C16" s="197">
        <v>90</v>
      </c>
      <c r="D16" s="52">
        <v>6.38</v>
      </c>
      <c r="E16" s="52"/>
      <c r="F16" s="52"/>
      <c r="G16" s="52"/>
      <c r="H16" s="52">
        <v>1.1000000000000001</v>
      </c>
      <c r="I16" s="52"/>
      <c r="J16" s="52"/>
      <c r="K16" s="201"/>
      <c r="L16" s="186">
        <f>PRODUCT(H16,'Огнезащита. Компоненты'!M17:N17)+PRODUCT(K13,'Огнезащита. Компоненты'!M35)</f>
        <v>560.56000000000006</v>
      </c>
      <c r="M16" s="187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x14ac:dyDescent="0.2">
      <c r="A17" s="23"/>
      <c r="B17" s="193"/>
      <c r="C17" s="199"/>
      <c r="D17" s="52">
        <v>4.91</v>
      </c>
      <c r="E17" s="52"/>
      <c r="F17" s="52"/>
      <c r="G17" s="52"/>
      <c r="H17" s="52"/>
      <c r="I17" s="52">
        <v>1.1000000000000001</v>
      </c>
      <c r="J17" s="52"/>
      <c r="K17" s="201"/>
      <c r="L17" s="186">
        <f>PRODUCT(I17,'Огнезащита. Компоненты'!M18:N18)+K13*'Огнезащита. Компоненты'!M35</f>
        <v>687.61</v>
      </c>
      <c r="M17" s="187"/>
      <c r="N17" s="5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</row>
    <row r="18" spans="1:94" x14ac:dyDescent="0.2">
      <c r="A18" s="23"/>
      <c r="B18" s="193"/>
      <c r="C18" s="199"/>
      <c r="D18" s="52">
        <v>3.35</v>
      </c>
      <c r="E18" s="52"/>
      <c r="F18" s="52"/>
      <c r="G18" s="52"/>
      <c r="H18" s="52"/>
      <c r="I18" s="52"/>
      <c r="J18" s="52">
        <v>1.1000000000000001</v>
      </c>
      <c r="K18" s="201"/>
      <c r="L18" s="186">
        <f>PRODUCT(J18,'Огнезащита. Компоненты'!M19:N19)+PRODUCT(K13,'Огнезащита. Компоненты'!M35)</f>
        <v>789.25</v>
      </c>
      <c r="M18" s="187"/>
      <c r="N18" s="5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x14ac:dyDescent="0.2">
      <c r="A19" s="23"/>
      <c r="B19" s="193"/>
      <c r="C19" s="198"/>
      <c r="D19" s="52">
        <v>2.4</v>
      </c>
      <c r="E19" s="52"/>
      <c r="F19" s="52">
        <v>1</v>
      </c>
      <c r="G19" s="52"/>
      <c r="H19" s="52">
        <v>1.05</v>
      </c>
      <c r="I19" s="52"/>
      <c r="J19" s="52"/>
      <c r="K19" s="201"/>
      <c r="L19" s="186">
        <f>PRODUCT(F19,'Огнезащита. Компоненты'!M16:N16)+PRODUCT(H19,'Огнезащита. Компоненты'!M17:N17)+PRODUCT(K13,'Огнезащита. Компоненты'!M35)</f>
        <v>870.98</v>
      </c>
      <c r="M19" s="187"/>
      <c r="N19" s="5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</row>
    <row r="20" spans="1:94" ht="13.5" thickBot="1" x14ac:dyDescent="0.25">
      <c r="A20" s="23"/>
      <c r="B20" s="194"/>
      <c r="C20" s="35">
        <v>120</v>
      </c>
      <c r="D20" s="54">
        <v>7.91</v>
      </c>
      <c r="E20" s="54"/>
      <c r="F20" s="54"/>
      <c r="G20" s="54"/>
      <c r="H20" s="54"/>
      <c r="I20" s="54"/>
      <c r="J20" s="54">
        <v>1.1000000000000001</v>
      </c>
      <c r="K20" s="202"/>
      <c r="L20" s="195">
        <f>PRODUCT(J20,'Огнезащита. Компоненты'!M19:N19)+PRODUCT(K13,'Огнезащита. Компоненты'!M35)</f>
        <v>789.25</v>
      </c>
      <c r="M20" s="196"/>
      <c r="N20" s="5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</row>
    <row r="21" spans="1:9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</row>
    <row r="22" spans="1:9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</row>
    <row r="23" spans="1:94" ht="13.5" thickBot="1" x14ac:dyDescent="0.25">
      <c r="A23" s="23"/>
      <c r="B23" s="203" t="s">
        <v>60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4"/>
      <c r="N23" s="5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</row>
    <row r="24" spans="1:94" s="10" customFormat="1" ht="26.45" customHeight="1" x14ac:dyDescent="0.2">
      <c r="A24" s="51"/>
      <c r="B24" s="216" t="s">
        <v>46</v>
      </c>
      <c r="C24" s="188" t="s">
        <v>61</v>
      </c>
      <c r="D24" s="188" t="s">
        <v>55</v>
      </c>
      <c r="E24" s="188"/>
      <c r="F24" s="188"/>
      <c r="G24" s="188"/>
      <c r="H24" s="188"/>
      <c r="I24" s="188"/>
      <c r="J24" s="188"/>
      <c r="K24" s="188" t="s">
        <v>59</v>
      </c>
      <c r="L24" s="188"/>
      <c r="M24" s="189"/>
      <c r="N24" s="3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</row>
    <row r="25" spans="1:94" s="10" customFormat="1" ht="22.7" customHeight="1" x14ac:dyDescent="0.2">
      <c r="A25" s="51"/>
      <c r="B25" s="217"/>
      <c r="C25" s="205"/>
      <c r="D25" s="205" t="s">
        <v>63</v>
      </c>
      <c r="E25" s="205"/>
      <c r="F25" s="205"/>
      <c r="G25" s="42"/>
      <c r="H25" s="205" t="s">
        <v>66</v>
      </c>
      <c r="I25" s="205"/>
      <c r="J25" s="205"/>
      <c r="K25" s="205" t="s">
        <v>58</v>
      </c>
      <c r="L25" s="205" t="s">
        <v>57</v>
      </c>
      <c r="M25" s="206" t="s">
        <v>93</v>
      </c>
      <c r="N25" s="4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</row>
    <row r="26" spans="1:94" s="10" customFormat="1" ht="39" customHeight="1" x14ac:dyDescent="0.2">
      <c r="A26" s="51"/>
      <c r="B26" s="217"/>
      <c r="C26" s="205"/>
      <c r="D26" s="42" t="s">
        <v>62</v>
      </c>
      <c r="E26" s="205" t="s">
        <v>86</v>
      </c>
      <c r="F26" s="205"/>
      <c r="G26" s="42"/>
      <c r="H26" s="42" t="s">
        <v>64</v>
      </c>
      <c r="I26" s="205" t="s">
        <v>65</v>
      </c>
      <c r="J26" s="205"/>
      <c r="K26" s="205"/>
      <c r="L26" s="205"/>
      <c r="M26" s="206"/>
      <c r="N26" s="4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94" x14ac:dyDescent="0.2">
      <c r="A27" s="23"/>
      <c r="B27" s="208" t="s">
        <v>67</v>
      </c>
      <c r="C27" s="220">
        <v>240</v>
      </c>
      <c r="D27" s="55">
        <v>1</v>
      </c>
      <c r="E27" s="191"/>
      <c r="F27" s="191"/>
      <c r="G27" s="55"/>
      <c r="H27" s="55">
        <v>7.5</v>
      </c>
      <c r="I27" s="191">
        <v>7.5</v>
      </c>
      <c r="J27" s="191"/>
      <c r="K27" s="234" t="s">
        <v>105</v>
      </c>
      <c r="L27" s="235"/>
      <c r="M27" s="236"/>
      <c r="N27" s="5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</row>
    <row r="28" spans="1:94" ht="13.5" thickBot="1" x14ac:dyDescent="0.25">
      <c r="A28" s="23"/>
      <c r="B28" s="209"/>
      <c r="C28" s="221"/>
      <c r="D28" s="57"/>
      <c r="E28" s="222">
        <v>1</v>
      </c>
      <c r="F28" s="222"/>
      <c r="G28" s="57"/>
      <c r="H28" s="57">
        <v>8.3000000000000007</v>
      </c>
      <c r="I28" s="222">
        <v>8.3000000000000007</v>
      </c>
      <c r="J28" s="222"/>
      <c r="K28" s="237"/>
      <c r="L28" s="238"/>
      <c r="M28" s="239"/>
      <c r="N28" s="5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</row>
    <row r="29" spans="1:94" x14ac:dyDescent="0.2">
      <c r="A29" s="23"/>
      <c r="B29" s="223" t="s">
        <v>68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5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</row>
    <row r="30" spans="1:94" x14ac:dyDescent="0.2">
      <c r="A30" s="23"/>
      <c r="B30" s="233" t="s">
        <v>69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</row>
    <row r="31" spans="1:94" x14ac:dyDescent="0.2">
      <c r="A31" s="23"/>
      <c r="B31" s="53"/>
      <c r="C31" s="53"/>
      <c r="D31" s="58"/>
      <c r="E31" s="190"/>
      <c r="F31" s="190"/>
      <c r="G31" s="58"/>
      <c r="H31" s="58"/>
      <c r="I31" s="190"/>
      <c r="J31" s="190"/>
      <c r="K31" s="56"/>
      <c r="L31" s="56"/>
      <c r="M31" s="23"/>
      <c r="N31" s="2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</row>
    <row r="32" spans="1:94" ht="13.5" thickBot="1" x14ac:dyDescent="0.25">
      <c r="A32" s="23"/>
      <c r="B32" s="213" t="s">
        <v>70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5"/>
      <c r="N32" s="2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</row>
    <row r="33" spans="1:94" s="10" customFormat="1" ht="24.75" customHeight="1" x14ac:dyDescent="0.2">
      <c r="A33" s="51"/>
      <c r="B33" s="216" t="s">
        <v>71</v>
      </c>
      <c r="C33" s="224" t="s">
        <v>96</v>
      </c>
      <c r="D33" s="225"/>
      <c r="E33" s="228" t="s">
        <v>55</v>
      </c>
      <c r="F33" s="229"/>
      <c r="G33" s="229"/>
      <c r="H33" s="229"/>
      <c r="I33" s="229"/>
      <c r="J33" s="229"/>
      <c r="K33" s="230"/>
      <c r="L33" s="231" t="s">
        <v>97</v>
      </c>
      <c r="M33" s="189"/>
      <c r="N33" s="3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</row>
    <row r="34" spans="1:94" s="10" customFormat="1" ht="22.5" x14ac:dyDescent="0.2">
      <c r="A34" s="51"/>
      <c r="B34" s="217"/>
      <c r="C34" s="226"/>
      <c r="D34" s="227"/>
      <c r="E34" s="42" t="s">
        <v>95</v>
      </c>
      <c r="F34" s="42" t="s">
        <v>49</v>
      </c>
      <c r="G34" s="42"/>
      <c r="H34" s="42" t="s">
        <v>51</v>
      </c>
      <c r="I34" s="42" t="s">
        <v>52</v>
      </c>
      <c r="J34" s="42" t="s">
        <v>53</v>
      </c>
      <c r="K34" s="42" t="s">
        <v>54</v>
      </c>
      <c r="L34" s="220"/>
      <c r="M34" s="232"/>
      <c r="N34" s="3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</row>
    <row r="35" spans="1:94" x14ac:dyDescent="0.2">
      <c r="A35" s="23"/>
      <c r="B35" s="208" t="s">
        <v>72</v>
      </c>
      <c r="C35" s="184">
        <v>30</v>
      </c>
      <c r="D35" s="185"/>
      <c r="E35" s="52">
        <v>1.1000000000000001</v>
      </c>
      <c r="F35" s="52"/>
      <c r="G35" s="52"/>
      <c r="H35" s="52"/>
      <c r="I35" s="52"/>
      <c r="J35" s="52"/>
      <c r="K35" s="52">
        <v>0.7</v>
      </c>
      <c r="L35" s="186">
        <f>PRODUCT(E35,'Огнезащита. Компоненты'!M14:N14)+PRODUCT(K35,'Огнезащита. Компоненты'!M35)</f>
        <v>326.15000000000003</v>
      </c>
      <c r="M35" s="212"/>
      <c r="N35" s="5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</row>
    <row r="36" spans="1:94" x14ac:dyDescent="0.2">
      <c r="A36" s="23"/>
      <c r="B36" s="208"/>
      <c r="C36" s="184">
        <v>60</v>
      </c>
      <c r="D36" s="185"/>
      <c r="E36" s="52">
        <v>1.1000000000000001</v>
      </c>
      <c r="F36" s="52"/>
      <c r="G36" s="52"/>
      <c r="H36" s="52"/>
      <c r="I36" s="52"/>
      <c r="J36" s="52"/>
      <c r="K36" s="52">
        <v>1</v>
      </c>
      <c r="L36" s="186">
        <f>PRODUCT(E36,'Огнезащита. Компоненты'!M14:N14)+PRODUCT(K36,'Огнезащита. Компоненты'!M35)</f>
        <v>349.25000000000006</v>
      </c>
      <c r="M36" s="212"/>
      <c r="N36" s="5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</row>
    <row r="37" spans="1:94" x14ac:dyDescent="0.2">
      <c r="A37" s="23"/>
      <c r="B37" s="208"/>
      <c r="C37" s="184">
        <v>90</v>
      </c>
      <c r="D37" s="185"/>
      <c r="E37" s="52"/>
      <c r="F37" s="52">
        <v>1.1000000000000001</v>
      </c>
      <c r="G37" s="52"/>
      <c r="H37" s="52"/>
      <c r="I37" s="52"/>
      <c r="J37" s="52"/>
      <c r="K37" s="52">
        <v>2.8</v>
      </c>
      <c r="L37" s="186">
        <f>PRODUCT(F37,'Огнезащита. Компоненты'!M15:N15)+PRODUCT(K37,'Огнезащита. Компоненты'!M35)</f>
        <v>542.30000000000007</v>
      </c>
      <c r="M37" s="212"/>
      <c r="N37" s="5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</row>
    <row r="38" spans="1:94" x14ac:dyDescent="0.2">
      <c r="A38" s="23"/>
      <c r="B38" s="208"/>
      <c r="C38" s="184">
        <v>120</v>
      </c>
      <c r="D38" s="185"/>
      <c r="E38" s="52"/>
      <c r="F38" s="52"/>
      <c r="G38" s="52"/>
      <c r="H38" s="52"/>
      <c r="I38" s="52">
        <v>1.1000000000000001</v>
      </c>
      <c r="J38" s="52"/>
      <c r="K38" s="52">
        <v>2.8</v>
      </c>
      <c r="L38" s="186">
        <f>PRODUCT(I38,'Огнезащита. Компоненты'!M18:N18)+PRODUCT(K38,'Огнезащита. Компоненты'!M35)</f>
        <v>749.21</v>
      </c>
      <c r="M38" s="212"/>
      <c r="N38" s="5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</row>
    <row r="39" spans="1:94" x14ac:dyDescent="0.2">
      <c r="A39" s="23"/>
      <c r="B39" s="208"/>
      <c r="C39" s="184">
        <v>150</v>
      </c>
      <c r="D39" s="185"/>
      <c r="E39" s="52"/>
      <c r="F39" s="52"/>
      <c r="G39" s="52"/>
      <c r="H39" s="52"/>
      <c r="I39" s="52"/>
      <c r="J39" s="52">
        <v>1.1000000000000001</v>
      </c>
      <c r="K39" s="52">
        <v>2.8</v>
      </c>
      <c r="L39" s="186">
        <f>PRODUCT(J39,'Огнезащита. Компоненты'!M19:N19)+PRODUCT(K39,'Огнезащита. Компоненты'!M35)</f>
        <v>850.85</v>
      </c>
      <c r="M39" s="212"/>
      <c r="N39" s="5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94" ht="13.5" thickBot="1" x14ac:dyDescent="0.25">
      <c r="A40" s="23"/>
      <c r="B40" s="209"/>
      <c r="C40" s="218">
        <v>180</v>
      </c>
      <c r="D40" s="219"/>
      <c r="E40" s="54"/>
      <c r="F40" s="54"/>
      <c r="G40" s="54"/>
      <c r="H40" s="54">
        <v>2.0499999999999998</v>
      </c>
      <c r="I40" s="54"/>
      <c r="J40" s="54"/>
      <c r="K40" s="54">
        <v>2.8</v>
      </c>
      <c r="L40" s="195">
        <f>PRODUCT(H40,'Огнезащита. Компоненты'!M17:N17)+PRODUCT(K40,'Огнезащита. Компоненты'!M35)</f>
        <v>973.28</v>
      </c>
      <c r="M40" s="211"/>
      <c r="N40" s="5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94" x14ac:dyDescent="0.2">
      <c r="A41" s="23"/>
      <c r="B41" s="210" t="s">
        <v>73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3"/>
      <c r="N41" s="2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</row>
    <row r="42" spans="1:94" x14ac:dyDescent="0.2">
      <c r="A42" s="23"/>
      <c r="B42" s="207" t="s">
        <v>74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3"/>
      <c r="N42" s="2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</row>
    <row r="43" spans="1:9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</row>
    <row r="44" spans="1:94" s="5" customFormat="1" x14ac:dyDescent="0.2"/>
    <row r="45" spans="1:94" s="5" customFormat="1" x14ac:dyDescent="0.2"/>
    <row r="46" spans="1:94" s="5" customFormat="1" x14ac:dyDescent="0.2"/>
    <row r="47" spans="1:94" s="5" customFormat="1" x14ac:dyDescent="0.2"/>
    <row r="48" spans="1:94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pans="15:94" s="5" customFormat="1" x14ac:dyDescent="0.2"/>
    <row r="130" spans="15:94" s="5" customFormat="1" x14ac:dyDescent="0.2"/>
    <row r="131" spans="15:94" s="5" customFormat="1" x14ac:dyDescent="0.2"/>
    <row r="132" spans="15:94" s="5" customFormat="1" x14ac:dyDescent="0.2"/>
    <row r="133" spans="15:94" x14ac:dyDescent="0.2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</row>
    <row r="134" spans="15:94" x14ac:dyDescent="0.2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</row>
    <row r="135" spans="15:94" x14ac:dyDescent="0.2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</row>
    <row r="136" spans="15:94" x14ac:dyDescent="0.2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</row>
    <row r="137" spans="15:94" x14ac:dyDescent="0.2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</row>
    <row r="138" spans="15:94" x14ac:dyDescent="0.2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</row>
    <row r="139" spans="15:94" x14ac:dyDescent="0.2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</row>
    <row r="140" spans="15:94" x14ac:dyDescent="0.2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</row>
    <row r="141" spans="15:94" x14ac:dyDescent="0.2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</row>
    <row r="142" spans="15:94" x14ac:dyDescent="0.2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</row>
    <row r="143" spans="15:94" x14ac:dyDescent="0.2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</row>
    <row r="144" spans="15:94" x14ac:dyDescent="0.2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</row>
    <row r="145" spans="15:94" x14ac:dyDescent="0.2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</row>
    <row r="146" spans="15:94" x14ac:dyDescent="0.2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</row>
    <row r="147" spans="15:94" x14ac:dyDescent="0.2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</row>
    <row r="148" spans="15:94" x14ac:dyDescent="0.2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</row>
    <row r="149" spans="15:94" x14ac:dyDescent="0.2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</row>
    <row r="150" spans="15:94" x14ac:dyDescent="0.2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</row>
    <row r="151" spans="15:94" x14ac:dyDescent="0.2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</row>
    <row r="152" spans="15:94" x14ac:dyDescent="0.2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</row>
    <row r="153" spans="15:94" x14ac:dyDescent="0.2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</row>
    <row r="154" spans="15:94" x14ac:dyDescent="0.2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</row>
    <row r="155" spans="15:94" x14ac:dyDescent="0.2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</row>
    <row r="156" spans="15:94" x14ac:dyDescent="0.2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</row>
    <row r="157" spans="15:94" x14ac:dyDescent="0.2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</row>
    <row r="158" spans="15:94" x14ac:dyDescent="0.2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</row>
    <row r="159" spans="15:94" x14ac:dyDescent="0.2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</row>
    <row r="160" spans="15:94" x14ac:dyDescent="0.2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</row>
    <row r="161" spans="15:94" x14ac:dyDescent="0.2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</row>
    <row r="162" spans="15:94" x14ac:dyDescent="0.2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</row>
    <row r="163" spans="15:94" x14ac:dyDescent="0.2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</row>
    <row r="164" spans="15:94" x14ac:dyDescent="0.2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</row>
    <row r="165" spans="15:94" x14ac:dyDescent="0.2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</row>
    <row r="166" spans="15:94" x14ac:dyDescent="0.2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</row>
    <row r="167" spans="15:94" x14ac:dyDescent="0.2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</row>
    <row r="168" spans="15:94" x14ac:dyDescent="0.2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</row>
    <row r="169" spans="15:94" x14ac:dyDescent="0.2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</row>
    <row r="170" spans="15:94" x14ac:dyDescent="0.2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</row>
    <row r="171" spans="15:94" x14ac:dyDescent="0.2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</row>
    <row r="172" spans="15:94" x14ac:dyDescent="0.2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</row>
    <row r="173" spans="15:94" x14ac:dyDescent="0.2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</row>
    <row r="174" spans="15:94" x14ac:dyDescent="0.2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</row>
    <row r="175" spans="15:94" x14ac:dyDescent="0.2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</row>
    <row r="176" spans="15:94" x14ac:dyDescent="0.2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</row>
    <row r="177" spans="15:94" x14ac:dyDescent="0.2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</row>
    <row r="178" spans="15:94" x14ac:dyDescent="0.2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</row>
    <row r="179" spans="15:94" x14ac:dyDescent="0.2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</row>
    <row r="180" spans="15:94" x14ac:dyDescent="0.2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</row>
    <row r="181" spans="15:94" x14ac:dyDescent="0.2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</row>
    <row r="182" spans="15:94" x14ac:dyDescent="0.2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</row>
    <row r="183" spans="15:94" x14ac:dyDescent="0.2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</row>
    <row r="184" spans="15:94" x14ac:dyDescent="0.2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</row>
    <row r="185" spans="15:94" x14ac:dyDescent="0.2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</row>
    <row r="186" spans="15:94" x14ac:dyDescent="0.2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</row>
    <row r="187" spans="15:94" x14ac:dyDescent="0.2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</row>
    <row r="188" spans="15:94" x14ac:dyDescent="0.2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</row>
    <row r="189" spans="15:94" x14ac:dyDescent="0.2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</row>
    <row r="190" spans="15:94" x14ac:dyDescent="0.2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</row>
    <row r="191" spans="15:94" x14ac:dyDescent="0.2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</row>
    <row r="192" spans="15:94" x14ac:dyDescent="0.2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</row>
    <row r="193" spans="15:94" x14ac:dyDescent="0.2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</row>
    <row r="194" spans="15:94" x14ac:dyDescent="0.2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</row>
    <row r="195" spans="15:94" x14ac:dyDescent="0.2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</row>
    <row r="196" spans="15:94" x14ac:dyDescent="0.2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</row>
    <row r="197" spans="15:94" x14ac:dyDescent="0.2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5:94" x14ac:dyDescent="0.2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5:94" x14ac:dyDescent="0.2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</row>
    <row r="200" spans="15:94" x14ac:dyDescent="0.2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</row>
    <row r="201" spans="15:94" x14ac:dyDescent="0.2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</row>
    <row r="202" spans="15:94" x14ac:dyDescent="0.2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</row>
    <row r="203" spans="15:94" x14ac:dyDescent="0.2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</row>
    <row r="204" spans="15:94" x14ac:dyDescent="0.2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</row>
    <row r="205" spans="15:94" x14ac:dyDescent="0.2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</row>
    <row r="206" spans="15:94" x14ac:dyDescent="0.2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</row>
    <row r="207" spans="15:94" x14ac:dyDescent="0.2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</row>
    <row r="208" spans="15:94" x14ac:dyDescent="0.2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</row>
    <row r="209" spans="15:94" x14ac:dyDescent="0.2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</row>
    <row r="210" spans="15:94" x14ac:dyDescent="0.2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</row>
    <row r="211" spans="15:94" x14ac:dyDescent="0.2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</row>
    <row r="212" spans="15:94" x14ac:dyDescent="0.2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</row>
    <row r="213" spans="15:94" x14ac:dyDescent="0.2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</row>
    <row r="214" spans="15:94" x14ac:dyDescent="0.2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</row>
    <row r="215" spans="15:94" x14ac:dyDescent="0.2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</row>
    <row r="216" spans="15:94" x14ac:dyDescent="0.2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</row>
    <row r="217" spans="15:94" x14ac:dyDescent="0.2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</row>
    <row r="218" spans="15:94" x14ac:dyDescent="0.2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</row>
    <row r="219" spans="15:94" x14ac:dyDescent="0.2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</row>
    <row r="220" spans="15:94" x14ac:dyDescent="0.2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</row>
    <row r="221" spans="15:94" x14ac:dyDescent="0.2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</row>
    <row r="222" spans="15:94" x14ac:dyDescent="0.2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</row>
    <row r="223" spans="15:94" x14ac:dyDescent="0.2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</row>
    <row r="224" spans="15:94" x14ac:dyDescent="0.2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</row>
    <row r="225" spans="15:94" x14ac:dyDescent="0.2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</row>
    <row r="226" spans="15:94" x14ac:dyDescent="0.2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</row>
    <row r="227" spans="15:94" x14ac:dyDescent="0.2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</row>
    <row r="228" spans="15:94" x14ac:dyDescent="0.2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</row>
    <row r="229" spans="15:94" x14ac:dyDescent="0.2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</row>
    <row r="230" spans="15:94" x14ac:dyDescent="0.2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</row>
    <row r="231" spans="15:94" x14ac:dyDescent="0.2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</row>
    <row r="232" spans="15:94" x14ac:dyDescent="0.2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</row>
    <row r="233" spans="15:94" x14ac:dyDescent="0.2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</row>
    <row r="234" spans="15:94" x14ac:dyDescent="0.2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</row>
    <row r="235" spans="15:94" x14ac:dyDescent="0.2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</row>
    <row r="236" spans="15:94" x14ac:dyDescent="0.2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</row>
    <row r="237" spans="15:94" x14ac:dyDescent="0.2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</row>
    <row r="238" spans="15:94" x14ac:dyDescent="0.2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</row>
    <row r="239" spans="15:94" x14ac:dyDescent="0.2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</row>
    <row r="240" spans="15:94" x14ac:dyDescent="0.2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</row>
    <row r="241" spans="15:94" x14ac:dyDescent="0.2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</row>
    <row r="242" spans="15:94" x14ac:dyDescent="0.2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</row>
    <row r="243" spans="15:94" x14ac:dyDescent="0.2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</row>
    <row r="244" spans="15:94" x14ac:dyDescent="0.2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</row>
    <row r="245" spans="15:94" x14ac:dyDescent="0.2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</row>
    <row r="246" spans="15:94" x14ac:dyDescent="0.2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</row>
    <row r="247" spans="15:94" x14ac:dyDescent="0.2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</row>
    <row r="248" spans="15:94" x14ac:dyDescent="0.2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</row>
    <row r="249" spans="15:94" x14ac:dyDescent="0.2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</row>
    <row r="250" spans="15:94" x14ac:dyDescent="0.2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</row>
    <row r="251" spans="15:94" x14ac:dyDescent="0.2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</row>
    <row r="252" spans="15:94" x14ac:dyDescent="0.2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</row>
    <row r="253" spans="15:94" x14ac:dyDescent="0.2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</row>
    <row r="254" spans="15:94" x14ac:dyDescent="0.2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</row>
    <row r="255" spans="15:94" x14ac:dyDescent="0.2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</row>
    <row r="256" spans="15:94" x14ac:dyDescent="0.2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</row>
    <row r="257" spans="15:94" x14ac:dyDescent="0.2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</row>
    <row r="258" spans="15:94" x14ac:dyDescent="0.2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</row>
    <row r="259" spans="15:94" x14ac:dyDescent="0.2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</row>
    <row r="260" spans="15:94" x14ac:dyDescent="0.2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</row>
    <row r="261" spans="15:94" x14ac:dyDescent="0.2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</row>
    <row r="262" spans="15:94" x14ac:dyDescent="0.2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</row>
    <row r="263" spans="15:94" x14ac:dyDescent="0.2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</row>
    <row r="264" spans="15:94" x14ac:dyDescent="0.2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</row>
    <row r="265" spans="15:94" x14ac:dyDescent="0.2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</row>
    <row r="266" spans="15:94" x14ac:dyDescent="0.2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</row>
    <row r="267" spans="15:94" x14ac:dyDescent="0.2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</row>
    <row r="268" spans="15:94" x14ac:dyDescent="0.2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</row>
    <row r="269" spans="15:94" x14ac:dyDescent="0.2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</row>
    <row r="270" spans="15:94" x14ac:dyDescent="0.2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</row>
    <row r="271" spans="15:94" x14ac:dyDescent="0.2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</row>
    <row r="272" spans="15:94" x14ac:dyDescent="0.2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</row>
    <row r="273" spans="15:94" x14ac:dyDescent="0.2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</row>
    <row r="274" spans="15:94" x14ac:dyDescent="0.2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</row>
    <row r="275" spans="15:94" x14ac:dyDescent="0.2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</row>
    <row r="276" spans="15:94" x14ac:dyDescent="0.2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</row>
    <row r="277" spans="15:94" x14ac:dyDescent="0.2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</row>
    <row r="278" spans="15:94" x14ac:dyDescent="0.2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</row>
    <row r="279" spans="15:94" x14ac:dyDescent="0.2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</row>
    <row r="280" spans="15:94" x14ac:dyDescent="0.2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</row>
    <row r="281" spans="15:94" x14ac:dyDescent="0.2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</row>
    <row r="282" spans="15:94" x14ac:dyDescent="0.2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</row>
    <row r="283" spans="15:94" x14ac:dyDescent="0.2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</row>
    <row r="284" spans="15:94" x14ac:dyDescent="0.2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</row>
    <row r="285" spans="15:94" x14ac:dyDescent="0.2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</row>
    <row r="286" spans="15:94" x14ac:dyDescent="0.2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</row>
    <row r="287" spans="15:94" x14ac:dyDescent="0.2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</row>
    <row r="288" spans="15:94" x14ac:dyDescent="0.2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</row>
    <row r="289" spans="15:94" x14ac:dyDescent="0.2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</row>
    <row r="290" spans="15:94" x14ac:dyDescent="0.2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</row>
    <row r="291" spans="15:94" x14ac:dyDescent="0.2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</row>
    <row r="292" spans="15:94" x14ac:dyDescent="0.2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</row>
    <row r="293" spans="15:94" x14ac:dyDescent="0.2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</row>
    <row r="294" spans="15:94" x14ac:dyDescent="0.2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</row>
    <row r="295" spans="15:94" x14ac:dyDescent="0.2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</row>
    <row r="296" spans="15:94" x14ac:dyDescent="0.2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</row>
    <row r="297" spans="15:94" x14ac:dyDescent="0.2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</row>
    <row r="298" spans="15:94" x14ac:dyDescent="0.2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</row>
    <row r="299" spans="15:94" x14ac:dyDescent="0.2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</row>
    <row r="300" spans="15:94" x14ac:dyDescent="0.2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</row>
    <row r="301" spans="15:94" x14ac:dyDescent="0.2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</row>
    <row r="302" spans="15:94" x14ac:dyDescent="0.2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</row>
    <row r="303" spans="15:94" x14ac:dyDescent="0.2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</row>
    <row r="304" spans="15:94" x14ac:dyDescent="0.2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</row>
    <row r="305" spans="15:94" x14ac:dyDescent="0.2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</row>
    <row r="306" spans="15:94" x14ac:dyDescent="0.2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</row>
    <row r="307" spans="15:94" x14ac:dyDescent="0.2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</row>
    <row r="308" spans="15:94" x14ac:dyDescent="0.2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</row>
    <row r="309" spans="15:94" x14ac:dyDescent="0.2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</row>
    <row r="310" spans="15:94" x14ac:dyDescent="0.2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</row>
    <row r="311" spans="15:94" x14ac:dyDescent="0.2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</row>
    <row r="312" spans="15:94" x14ac:dyDescent="0.2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</row>
    <row r="313" spans="15:94" x14ac:dyDescent="0.2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</row>
    <row r="314" spans="15:94" x14ac:dyDescent="0.2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</row>
    <row r="315" spans="15:94" x14ac:dyDescent="0.2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</row>
    <row r="316" spans="15:94" x14ac:dyDescent="0.2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</row>
    <row r="317" spans="15:94" x14ac:dyDescent="0.2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</row>
    <row r="318" spans="15:94" x14ac:dyDescent="0.2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</row>
    <row r="319" spans="15:94" x14ac:dyDescent="0.2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</row>
    <row r="320" spans="15:94" x14ac:dyDescent="0.2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</row>
    <row r="321" spans="15:94" x14ac:dyDescent="0.2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</row>
    <row r="322" spans="15:94" x14ac:dyDescent="0.2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</row>
    <row r="323" spans="15:94" x14ac:dyDescent="0.2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</row>
    <row r="324" spans="15:94" x14ac:dyDescent="0.2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</row>
    <row r="325" spans="15:94" x14ac:dyDescent="0.2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</row>
    <row r="326" spans="15:94" x14ac:dyDescent="0.2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</row>
    <row r="327" spans="15:94" x14ac:dyDescent="0.2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</row>
    <row r="328" spans="15:94" x14ac:dyDescent="0.2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</row>
    <row r="329" spans="15:94" x14ac:dyDescent="0.2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</row>
    <row r="330" spans="15:94" x14ac:dyDescent="0.2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</row>
    <row r="331" spans="15:94" x14ac:dyDescent="0.2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</row>
    <row r="332" spans="15:94" x14ac:dyDescent="0.2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</row>
    <row r="333" spans="15:94" x14ac:dyDescent="0.2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</row>
    <row r="334" spans="15:94" x14ac:dyDescent="0.2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</row>
    <row r="335" spans="15:94" x14ac:dyDescent="0.2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</row>
    <row r="336" spans="15:94" x14ac:dyDescent="0.2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</row>
    <row r="337" spans="15:94" x14ac:dyDescent="0.2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</row>
    <row r="338" spans="15:94" x14ac:dyDescent="0.2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</row>
    <row r="339" spans="15:94" x14ac:dyDescent="0.2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</row>
    <row r="340" spans="15:94" x14ac:dyDescent="0.2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</row>
    <row r="341" spans="15:94" x14ac:dyDescent="0.2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</row>
    <row r="342" spans="15:94" x14ac:dyDescent="0.2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</row>
    <row r="343" spans="15:94" x14ac:dyDescent="0.2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</row>
    <row r="344" spans="15:94" x14ac:dyDescent="0.2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</row>
    <row r="345" spans="15:94" x14ac:dyDescent="0.2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</row>
    <row r="346" spans="15:94" x14ac:dyDescent="0.2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</row>
    <row r="347" spans="15:94" x14ac:dyDescent="0.2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</row>
    <row r="348" spans="15:94" x14ac:dyDescent="0.2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</row>
    <row r="349" spans="15:94" x14ac:dyDescent="0.2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</row>
    <row r="350" spans="15:94" x14ac:dyDescent="0.2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</row>
    <row r="351" spans="15:94" x14ac:dyDescent="0.2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</row>
    <row r="352" spans="15:94" x14ac:dyDescent="0.2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</row>
    <row r="353" spans="15:94" x14ac:dyDescent="0.2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</row>
    <row r="354" spans="15:94" x14ac:dyDescent="0.2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</row>
    <row r="355" spans="15:94" x14ac:dyDescent="0.2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</row>
    <row r="356" spans="15:94" x14ac:dyDescent="0.2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</row>
    <row r="357" spans="15:94" x14ac:dyDescent="0.2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</row>
    <row r="358" spans="15:94" x14ac:dyDescent="0.2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</row>
    <row r="359" spans="15:94" x14ac:dyDescent="0.2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</row>
    <row r="360" spans="15:94" x14ac:dyDescent="0.2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</row>
    <row r="361" spans="15:94" x14ac:dyDescent="0.2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</row>
    <row r="362" spans="15:94" x14ac:dyDescent="0.2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</row>
    <row r="363" spans="15:94" x14ac:dyDescent="0.2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</row>
    <row r="364" spans="15:94" x14ac:dyDescent="0.2"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</row>
    <row r="365" spans="15:94" x14ac:dyDescent="0.2"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</row>
    <row r="366" spans="15:94" x14ac:dyDescent="0.2"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</row>
    <row r="367" spans="15:94" x14ac:dyDescent="0.2"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</row>
    <row r="368" spans="15:94" x14ac:dyDescent="0.2"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</row>
    <row r="369" spans="15:94" x14ac:dyDescent="0.2"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</row>
    <row r="370" spans="15:94" x14ac:dyDescent="0.2"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</row>
    <row r="371" spans="15:94" x14ac:dyDescent="0.2"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</row>
    <row r="372" spans="15:94" x14ac:dyDescent="0.2"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</row>
    <row r="373" spans="15:94" x14ac:dyDescent="0.2"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</row>
    <row r="374" spans="15:94" x14ac:dyDescent="0.2"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</row>
    <row r="375" spans="15:94" x14ac:dyDescent="0.2"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</row>
    <row r="376" spans="15:94" x14ac:dyDescent="0.2"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</row>
    <row r="377" spans="15:94" x14ac:dyDescent="0.2"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</row>
    <row r="378" spans="15:94" x14ac:dyDescent="0.2"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</row>
    <row r="379" spans="15:94" x14ac:dyDescent="0.2"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</row>
    <row r="380" spans="15:94" x14ac:dyDescent="0.2"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</row>
    <row r="381" spans="15:94" x14ac:dyDescent="0.2"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</row>
    <row r="382" spans="15:94" x14ac:dyDescent="0.2"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</row>
    <row r="383" spans="15:94" x14ac:dyDescent="0.2"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</row>
    <row r="384" spans="15:94" x14ac:dyDescent="0.2"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</row>
    <row r="385" spans="15:94" x14ac:dyDescent="0.2"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</row>
    <row r="386" spans="15:94" x14ac:dyDescent="0.2"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</row>
    <row r="387" spans="15:94" x14ac:dyDescent="0.2"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</row>
    <row r="388" spans="15:94" x14ac:dyDescent="0.2"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</row>
    <row r="389" spans="15:94" x14ac:dyDescent="0.2"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</row>
    <row r="390" spans="15:94" x14ac:dyDescent="0.2"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</row>
    <row r="391" spans="15:94" x14ac:dyDescent="0.2"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</row>
    <row r="392" spans="15:94" x14ac:dyDescent="0.2"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</row>
    <row r="393" spans="15:94" x14ac:dyDescent="0.2"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</row>
    <row r="394" spans="15:94" x14ac:dyDescent="0.2"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</row>
    <row r="395" spans="15:94" x14ac:dyDescent="0.2"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</row>
    <row r="396" spans="15:94" x14ac:dyDescent="0.2"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</row>
    <row r="397" spans="15:94" x14ac:dyDescent="0.2"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</row>
    <row r="398" spans="15:94" x14ac:dyDescent="0.2"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</row>
    <row r="399" spans="15:94" x14ac:dyDescent="0.2"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</row>
    <row r="400" spans="15:94" x14ac:dyDescent="0.2"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</row>
    <row r="401" spans="15:94" x14ac:dyDescent="0.2"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</row>
    <row r="402" spans="15:94" x14ac:dyDescent="0.2"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</row>
    <row r="403" spans="15:94" x14ac:dyDescent="0.2"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</row>
    <row r="404" spans="15:94" x14ac:dyDescent="0.2"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</row>
    <row r="405" spans="15:94" x14ac:dyDescent="0.2"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</row>
    <row r="406" spans="15:94" x14ac:dyDescent="0.2"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</row>
    <row r="407" spans="15:94" x14ac:dyDescent="0.2"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</row>
    <row r="408" spans="15:94" x14ac:dyDescent="0.2"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</row>
    <row r="409" spans="15:94" x14ac:dyDescent="0.2"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</row>
    <row r="410" spans="15:94" x14ac:dyDescent="0.2"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</row>
    <row r="411" spans="15:94" x14ac:dyDescent="0.2"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</row>
    <row r="412" spans="15:94" x14ac:dyDescent="0.2"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</row>
    <row r="413" spans="15:94" x14ac:dyDescent="0.2"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</row>
    <row r="414" spans="15:94" x14ac:dyDescent="0.2"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</row>
    <row r="415" spans="15:94" x14ac:dyDescent="0.2"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</row>
    <row r="416" spans="15:94" x14ac:dyDescent="0.2"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</row>
    <row r="417" spans="15:94" x14ac:dyDescent="0.2"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</row>
    <row r="418" spans="15:94" x14ac:dyDescent="0.2"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</row>
    <row r="419" spans="15:94" x14ac:dyDescent="0.2"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</row>
    <row r="420" spans="15:94" x14ac:dyDescent="0.2"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</row>
    <row r="421" spans="15:94" x14ac:dyDescent="0.2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</row>
    <row r="422" spans="15:94" x14ac:dyDescent="0.2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</row>
    <row r="423" spans="15:94" x14ac:dyDescent="0.2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</row>
    <row r="424" spans="15:94" x14ac:dyDescent="0.2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</row>
    <row r="425" spans="15:94" x14ac:dyDescent="0.2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</row>
  </sheetData>
  <mergeCells count="64">
    <mergeCell ref="H25:J25"/>
    <mergeCell ref="B27:B28"/>
    <mergeCell ref="D24:J24"/>
    <mergeCell ref="E2:J2"/>
    <mergeCell ref="L11:M12"/>
    <mergeCell ref="B10:M10"/>
    <mergeCell ref="B11:B12"/>
    <mergeCell ref="C11:C12"/>
    <mergeCell ref="D11:D12"/>
    <mergeCell ref="E11:K11"/>
    <mergeCell ref="E28:F28"/>
    <mergeCell ref="I28:J28"/>
    <mergeCell ref="B29:M29"/>
    <mergeCell ref="K25:K26"/>
    <mergeCell ref="L35:M35"/>
    <mergeCell ref="C33:D34"/>
    <mergeCell ref="E33:K33"/>
    <mergeCell ref="I31:J31"/>
    <mergeCell ref="L33:M34"/>
    <mergeCell ref="B30:M30"/>
    <mergeCell ref="K27:M28"/>
    <mergeCell ref="B24:B26"/>
    <mergeCell ref="C24:C26"/>
    <mergeCell ref="E26:F26"/>
    <mergeCell ref="D25:F25"/>
    <mergeCell ref="I26:J26"/>
    <mergeCell ref="B42:L42"/>
    <mergeCell ref="B35:B40"/>
    <mergeCell ref="B41:L41"/>
    <mergeCell ref="L40:M40"/>
    <mergeCell ref="L39:M39"/>
    <mergeCell ref="C40:D40"/>
    <mergeCell ref="C35:D35"/>
    <mergeCell ref="C37:D37"/>
    <mergeCell ref="L38:M38"/>
    <mergeCell ref="C36:D36"/>
    <mergeCell ref="C38:D38"/>
    <mergeCell ref="L36:M36"/>
    <mergeCell ref="L37:M37"/>
    <mergeCell ref="B13:B20"/>
    <mergeCell ref="L15:M15"/>
    <mergeCell ref="L16:M16"/>
    <mergeCell ref="L18:M18"/>
    <mergeCell ref="L19:M19"/>
    <mergeCell ref="L20:M20"/>
    <mergeCell ref="C14:C15"/>
    <mergeCell ref="C16:C19"/>
    <mergeCell ref="K13:K20"/>
    <mergeCell ref="E7:J7"/>
    <mergeCell ref="L9:M9"/>
    <mergeCell ref="C39:D39"/>
    <mergeCell ref="L17:M17"/>
    <mergeCell ref="L13:M13"/>
    <mergeCell ref="L14:M14"/>
    <mergeCell ref="K24:M24"/>
    <mergeCell ref="E31:F31"/>
    <mergeCell ref="I27:J27"/>
    <mergeCell ref="B23:M23"/>
    <mergeCell ref="L25:L26"/>
    <mergeCell ref="M25:M26"/>
    <mergeCell ref="B32:M32"/>
    <mergeCell ref="B33:B34"/>
    <mergeCell ref="C27:C28"/>
    <mergeCell ref="E27:F27"/>
  </mergeCells>
  <phoneticPr fontId="0" type="noConversion"/>
  <pageMargins left="0.19685039370078741" right="0.19685039370078741" top="0.19685039370078741" bottom="0.15748031496062992" header="0.27559055118110237" footer="0.15748031496062992"/>
  <pageSetup paperSize="9" orientation="portrait" horizontalDpi="3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6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8193" r:id="rId4"/>
      </mc:Fallback>
    </mc:AlternateContent>
    <mc:AlternateContent xmlns:mc="http://schemas.openxmlformats.org/markup-compatibility/2006">
      <mc:Choice Requires="x14">
        <oleObject progId="Word.Picture.8" shapeId="8195" r:id="rId6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6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819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Огнезащита. Компоненты</vt:lpstr>
      <vt:lpstr>Огнезащита. Системы</vt:lpstr>
      <vt:lpstr>'Огнезащита. Компоненты'!Область_печати</vt:lpstr>
      <vt:lpstr>'Огнезащита. Системы'!Область_печати</vt:lpstr>
    </vt:vector>
  </TitlesOfParts>
  <Company>TIZOL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JULIA_K</dc:creator>
  <cp:lastModifiedBy>User</cp:lastModifiedBy>
  <cp:lastPrinted>2012-09-17T08:25:41Z</cp:lastPrinted>
  <dcterms:created xsi:type="dcterms:W3CDTF">2003-11-17T04:13:48Z</dcterms:created>
  <dcterms:modified xsi:type="dcterms:W3CDTF">2015-03-04T11:00:06Z</dcterms:modified>
</cp:coreProperties>
</file>